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65" windowWidth="19320" windowHeight="9345" firstSheet="1" activeTab="1"/>
  </bookViews>
  <sheets>
    <sheet name="Sheet1" sheetId="7" state="hidden" r:id="rId1"/>
    <sheet name="Data Form" sheetId="1" r:id="rId2"/>
    <sheet name="Results summary" sheetId="6" r:id="rId3"/>
    <sheet name="Raw data" sheetId="2" r:id="rId4"/>
    <sheet name="Sheet3" sheetId="3" state="hidden" r:id="rId5"/>
    <sheet name="Sheet4" sheetId="4" state="hidden" r:id="rId6"/>
    <sheet name="Sheet5" sheetId="5" state="hidden" r:id="rId7"/>
  </sheets>
  <definedNames>
    <definedName name="_xlnm._FilterDatabase" localSheetId="1" hidden="1">'Data Form'!$A$2:$B$5</definedName>
  </definedNames>
  <calcPr calcId="145621"/>
</workbook>
</file>

<file path=xl/calcChain.xml><?xml version="1.0" encoding="utf-8"?>
<calcChain xmlns="http://schemas.openxmlformats.org/spreadsheetml/2006/main">
  <c r="D13" i="6" l="1"/>
  <c r="D20" i="6"/>
  <c r="D19" i="6"/>
  <c r="D18" i="6"/>
  <c r="D17" i="6"/>
  <c r="D16" i="6"/>
  <c r="D15" i="6"/>
  <c r="D14" i="6"/>
  <c r="D12" i="6"/>
  <c r="D11" i="6"/>
  <c r="D10" i="6"/>
  <c r="D9" i="6"/>
  <c r="D8" i="6"/>
  <c r="D7" i="6"/>
  <c r="D6" i="6"/>
  <c r="D5" i="6"/>
  <c r="D4" i="6"/>
  <c r="D3" i="6"/>
  <c r="D2" i="6"/>
  <c r="T10" i="1"/>
  <c r="H20" i="6" s="1"/>
  <c r="S10" i="1"/>
  <c r="H19" i="6" s="1"/>
  <c r="R10" i="1"/>
  <c r="H18" i="6" s="1"/>
  <c r="Q10" i="1"/>
  <c r="P10" i="1"/>
  <c r="H16" i="6" s="1"/>
  <c r="O10" i="1"/>
  <c r="H15" i="6" s="1"/>
  <c r="N10" i="1"/>
  <c r="H14" i="6" s="1"/>
  <c r="L10" i="1"/>
  <c r="H12" i="6" s="1"/>
  <c r="K10" i="1"/>
  <c r="H11" i="6" s="1"/>
  <c r="J10" i="1"/>
  <c r="H10" i="6" s="1"/>
  <c r="I10" i="1"/>
  <c r="H9" i="6" s="1"/>
  <c r="H10" i="1"/>
  <c r="H8" i="6" s="1"/>
  <c r="G10" i="1"/>
  <c r="H7" i="6" s="1"/>
  <c r="E10" i="1"/>
  <c r="H5" i="6" s="1"/>
  <c r="H17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7" i="6"/>
  <c r="F6" i="6"/>
  <c r="F5" i="6"/>
  <c r="F4" i="6"/>
  <c r="F3" i="6"/>
  <c r="F2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" i="6"/>
  <c r="E3" i="6"/>
  <c r="C20" i="6"/>
  <c r="C19" i="6"/>
  <c r="C18" i="6"/>
  <c r="C17" i="6"/>
  <c r="C16" i="6"/>
  <c r="C15" i="6"/>
  <c r="C14" i="6"/>
  <c r="C13" i="6"/>
  <c r="C12" i="6"/>
  <c r="C11" i="6"/>
  <c r="C10" i="6"/>
  <c r="C9" i="6"/>
  <c r="C8" i="6"/>
  <c r="C7" i="6"/>
  <c r="C6" i="6"/>
  <c r="C5" i="6"/>
  <c r="C4" i="6"/>
  <c r="C3" i="6"/>
  <c r="B20" i="6"/>
  <c r="B19" i="6"/>
  <c r="B18" i="6"/>
  <c r="B17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A6" i="6"/>
  <c r="A5" i="6"/>
  <c r="A4" i="6"/>
  <c r="A3" i="6"/>
  <c r="A2" i="6"/>
  <c r="C2" i="6"/>
  <c r="E2" i="6"/>
  <c r="T9" i="1"/>
  <c r="G20" i="6" s="1"/>
  <c r="S9" i="1"/>
  <c r="G19" i="6" s="1"/>
  <c r="R9" i="1"/>
  <c r="G18" i="6" s="1"/>
  <c r="Q9" i="1"/>
  <c r="G17" i="6" s="1"/>
  <c r="P9" i="1"/>
  <c r="G16" i="6" s="1"/>
  <c r="O9" i="1"/>
  <c r="G15" i="6" s="1"/>
  <c r="N9" i="1"/>
  <c r="G14" i="6" s="1"/>
  <c r="L9" i="1"/>
  <c r="G12" i="6" s="1"/>
  <c r="K9" i="1"/>
  <c r="G11" i="6" s="1"/>
  <c r="J9" i="1"/>
  <c r="G10" i="6" s="1"/>
  <c r="I9" i="1"/>
  <c r="G9" i="6" s="1"/>
  <c r="H9" i="1"/>
  <c r="G8" i="6" s="1"/>
  <c r="G9" i="1"/>
  <c r="G7" i="6" s="1"/>
  <c r="E9" i="1"/>
  <c r="G5" i="6" s="1"/>
  <c r="C1" i="7" l="1"/>
  <c r="D2" i="7"/>
  <c r="E2" i="7"/>
  <c r="F2" i="7"/>
  <c r="G2" i="7"/>
  <c r="H2" i="7"/>
  <c r="I2" i="7"/>
  <c r="J2" i="7"/>
  <c r="K2" i="7"/>
  <c r="L2" i="7"/>
  <c r="M2" i="7"/>
  <c r="N2" i="7"/>
  <c r="O2" i="7"/>
  <c r="P2" i="7"/>
  <c r="Q2" i="7"/>
  <c r="R2" i="7"/>
  <c r="S2" i="7"/>
  <c r="T2" i="7"/>
  <c r="C2" i="7"/>
  <c r="C3" i="7" s="1"/>
  <c r="B8" i="7" s="1"/>
  <c r="B2" i="7"/>
  <c r="D1" i="7"/>
  <c r="E1" i="7"/>
  <c r="F1" i="7"/>
  <c r="G1" i="7"/>
  <c r="H1" i="7"/>
  <c r="I1" i="7"/>
  <c r="J1" i="7"/>
  <c r="K1" i="7"/>
  <c r="L1" i="7"/>
  <c r="M1" i="7"/>
  <c r="N1" i="7"/>
  <c r="O1" i="7"/>
  <c r="P1" i="7"/>
  <c r="Q1" i="7"/>
  <c r="R1" i="7"/>
  <c r="S1" i="7"/>
  <c r="T1" i="7"/>
  <c r="B1" i="7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5" i="2"/>
  <c r="D4" i="2"/>
  <c r="D3" i="2"/>
  <c r="D8" i="1"/>
  <c r="B4" i="6" s="1"/>
  <c r="E8" i="1"/>
  <c r="B5" i="6" s="1"/>
  <c r="F8" i="1"/>
  <c r="B6" i="6" s="1"/>
  <c r="G8" i="1"/>
  <c r="B7" i="6" s="1"/>
  <c r="H8" i="1"/>
  <c r="B8" i="6" s="1"/>
  <c r="I8" i="1"/>
  <c r="B9" i="6" s="1"/>
  <c r="J8" i="1"/>
  <c r="B10" i="6" s="1"/>
  <c r="K8" i="1"/>
  <c r="B11" i="6" s="1"/>
  <c r="L8" i="1"/>
  <c r="B12" i="6" s="1"/>
  <c r="M8" i="1"/>
  <c r="B13" i="6" s="1"/>
  <c r="N8" i="1"/>
  <c r="B14" i="6" s="1"/>
  <c r="O8" i="1"/>
  <c r="B15" i="6" s="1"/>
  <c r="P8" i="1"/>
  <c r="B16" i="6" s="1"/>
  <c r="Q8" i="1"/>
  <c r="R8" i="1"/>
  <c r="S8" i="1"/>
  <c r="T8" i="1"/>
  <c r="C8" i="1"/>
  <c r="B3" i="6" s="1"/>
  <c r="B8" i="1"/>
  <c r="B2" i="6" s="1"/>
  <c r="Q3" i="7" l="1"/>
  <c r="B22" i="7" s="1"/>
  <c r="G22" i="7" s="1"/>
  <c r="M3" i="7"/>
  <c r="B18" i="7" s="1"/>
  <c r="H18" i="7" s="1"/>
  <c r="I3" i="7"/>
  <c r="B14" i="7" s="1"/>
  <c r="G14" i="7" s="1"/>
  <c r="E3" i="7"/>
  <c r="B10" i="7" s="1"/>
  <c r="I10" i="7" s="1"/>
  <c r="F22" i="7"/>
  <c r="J22" i="7"/>
  <c r="J18" i="7"/>
  <c r="M10" i="1" s="1"/>
  <c r="H13" i="6" s="1"/>
  <c r="B3" i="7"/>
  <c r="B7" i="7" s="1"/>
  <c r="C8" i="7"/>
  <c r="H8" i="7"/>
  <c r="D8" i="7"/>
  <c r="J8" i="7"/>
  <c r="C10" i="1" s="1"/>
  <c r="H3" i="6" s="1"/>
  <c r="F8" i="7"/>
  <c r="C9" i="1" s="1"/>
  <c r="G3" i="6" s="1"/>
  <c r="G8" i="7"/>
  <c r="I8" i="7"/>
  <c r="E8" i="7"/>
  <c r="T3" i="7"/>
  <c r="B25" i="7" s="1"/>
  <c r="S3" i="7"/>
  <c r="B24" i="7" s="1"/>
  <c r="R3" i="7"/>
  <c r="B23" i="7" s="1"/>
  <c r="P3" i="7"/>
  <c r="B21" i="7" s="1"/>
  <c r="O3" i="7"/>
  <c r="B20" i="7" s="1"/>
  <c r="N3" i="7"/>
  <c r="B19" i="7" s="1"/>
  <c r="L3" i="7"/>
  <c r="B17" i="7" s="1"/>
  <c r="K3" i="7"/>
  <c r="B16" i="7" s="1"/>
  <c r="J3" i="7"/>
  <c r="B15" i="7" s="1"/>
  <c r="H3" i="7"/>
  <c r="B13" i="7" s="1"/>
  <c r="G3" i="7"/>
  <c r="B12" i="7" s="1"/>
  <c r="F3" i="7"/>
  <c r="B11" i="7" s="1"/>
  <c r="D3" i="7"/>
  <c r="B9" i="7" s="1"/>
  <c r="G18" i="7" l="1"/>
  <c r="C14" i="7"/>
  <c r="H22" i="7"/>
  <c r="C22" i="7"/>
  <c r="I22" i="7"/>
  <c r="D10" i="7"/>
  <c r="F10" i="7"/>
  <c r="H10" i="7"/>
  <c r="E10" i="7"/>
  <c r="J10" i="7"/>
  <c r="G10" i="7"/>
  <c r="C10" i="7"/>
  <c r="C18" i="7"/>
  <c r="J14" i="7"/>
  <c r="E18" i="7"/>
  <c r="E22" i="7"/>
  <c r="F14" i="7"/>
  <c r="I14" i="7"/>
  <c r="E14" i="7"/>
  <c r="H14" i="7"/>
  <c r="F18" i="7"/>
  <c r="M9" i="1" s="1"/>
  <c r="G13" i="6" s="1"/>
  <c r="I18" i="7"/>
  <c r="D14" i="7"/>
  <c r="D18" i="7"/>
  <c r="D22" i="7"/>
  <c r="J12" i="7"/>
  <c r="E12" i="7"/>
  <c r="I12" i="7"/>
  <c r="C12" i="7"/>
  <c r="D12" i="7"/>
  <c r="G12" i="7"/>
  <c r="H12" i="7"/>
  <c r="F12" i="7"/>
  <c r="H23" i="7"/>
  <c r="F23" i="7"/>
  <c r="J23" i="7"/>
  <c r="D23" i="7"/>
  <c r="G23" i="7"/>
  <c r="E23" i="7"/>
  <c r="I23" i="7"/>
  <c r="C23" i="7"/>
  <c r="I13" i="7"/>
  <c r="J13" i="7"/>
  <c r="H13" i="7"/>
  <c r="F13" i="7"/>
  <c r="C13" i="7"/>
  <c r="D13" i="7"/>
  <c r="E13" i="7"/>
  <c r="G13" i="7"/>
  <c r="G19" i="7"/>
  <c r="H19" i="7"/>
  <c r="J19" i="7"/>
  <c r="D19" i="7"/>
  <c r="E19" i="7"/>
  <c r="F19" i="7"/>
  <c r="I19" i="7"/>
  <c r="C19" i="7"/>
  <c r="J24" i="7"/>
  <c r="G24" i="7"/>
  <c r="I24" i="7"/>
  <c r="C24" i="7"/>
  <c r="D24" i="7"/>
  <c r="E24" i="7"/>
  <c r="H24" i="7"/>
  <c r="F24" i="7"/>
  <c r="J9" i="7"/>
  <c r="D10" i="1" s="1"/>
  <c r="H4" i="6" s="1"/>
  <c r="G9" i="7"/>
  <c r="I9" i="7"/>
  <c r="E9" i="7"/>
  <c r="F9" i="7"/>
  <c r="D9" i="1" s="1"/>
  <c r="G4" i="6" s="1"/>
  <c r="C9" i="7"/>
  <c r="D9" i="7"/>
  <c r="H9" i="7"/>
  <c r="E15" i="7"/>
  <c r="H15" i="7"/>
  <c r="F15" i="7"/>
  <c r="J15" i="7"/>
  <c r="D15" i="7"/>
  <c r="G15" i="7"/>
  <c r="I15" i="7"/>
  <c r="C15" i="7"/>
  <c r="J20" i="7"/>
  <c r="D20" i="7"/>
  <c r="E20" i="7"/>
  <c r="I20" i="7"/>
  <c r="C20" i="7"/>
  <c r="G20" i="7"/>
  <c r="H20" i="7"/>
  <c r="F20" i="7"/>
  <c r="I25" i="7"/>
  <c r="J25" i="7"/>
  <c r="D25" i="7"/>
  <c r="H25" i="7"/>
  <c r="F25" i="7"/>
  <c r="C25" i="7"/>
  <c r="E25" i="7"/>
  <c r="G25" i="7"/>
  <c r="I17" i="7"/>
  <c r="J17" i="7"/>
  <c r="D17" i="7"/>
  <c r="H17" i="7"/>
  <c r="F17" i="7"/>
  <c r="C17" i="7"/>
  <c r="G17" i="7"/>
  <c r="E17" i="7"/>
  <c r="H11" i="7"/>
  <c r="J11" i="7"/>
  <c r="F10" i="1" s="1"/>
  <c r="H6" i="6" s="1"/>
  <c r="D11" i="7"/>
  <c r="G11" i="7"/>
  <c r="E11" i="7"/>
  <c r="F11" i="7"/>
  <c r="F9" i="1" s="1"/>
  <c r="G6" i="6" s="1"/>
  <c r="I11" i="7"/>
  <c r="C11" i="7"/>
  <c r="J16" i="7"/>
  <c r="G16" i="7"/>
  <c r="I16" i="7"/>
  <c r="C16" i="7"/>
  <c r="D16" i="7"/>
  <c r="E16" i="7"/>
  <c r="H16" i="7"/>
  <c r="F16" i="7"/>
  <c r="I21" i="7"/>
  <c r="J21" i="7"/>
  <c r="H21" i="7"/>
  <c r="F21" i="7"/>
  <c r="C21" i="7"/>
  <c r="D21" i="7"/>
  <c r="G21" i="7"/>
  <c r="E21" i="7"/>
  <c r="H7" i="7"/>
  <c r="D7" i="7"/>
  <c r="I7" i="7"/>
  <c r="G7" i="7"/>
  <c r="C7" i="7"/>
  <c r="E7" i="7"/>
  <c r="J7" i="7"/>
  <c r="F7" i="7"/>
  <c r="B10" i="1" l="1"/>
  <c r="H2" i="6" s="1"/>
  <c r="B9" i="1"/>
  <c r="G2" i="6" s="1"/>
</calcChain>
</file>

<file path=xl/comments1.xml><?xml version="1.0" encoding="utf-8"?>
<comments xmlns="http://schemas.openxmlformats.org/spreadsheetml/2006/main">
  <authors>
    <author>Juan Tedder</author>
  </authors>
  <commentList>
    <comment ref="A2" authorId="0">
      <text>
        <r>
          <rPr>
            <b/>
            <sz val="9"/>
            <color indexed="81"/>
            <rFont val="Tahoma"/>
            <family val="2"/>
          </rPr>
          <t>Juan Tedder:</t>
        </r>
        <r>
          <rPr>
            <sz val="9"/>
            <color indexed="81"/>
            <rFont val="Tahoma"/>
            <family val="2"/>
          </rPr>
          <t xml:space="preserve">
From Ecoregion level 2 kml file
Select 1 - 31
excl decimals</t>
        </r>
      </text>
    </comment>
    <comment ref="A3" authorId="0">
      <text>
        <r>
          <rPr>
            <b/>
            <sz val="9"/>
            <color indexed="81"/>
            <rFont val="Tahoma"/>
            <family val="2"/>
          </rPr>
          <t>Juan Tedder:</t>
        </r>
        <r>
          <rPr>
            <sz val="9"/>
            <color indexed="81"/>
            <rFont val="Tahoma"/>
            <family val="2"/>
          </rPr>
          <t xml:space="preserve">
Upper
Lower
Combined</t>
        </r>
      </text>
    </comment>
  </commentList>
</comments>
</file>

<file path=xl/sharedStrings.xml><?xml version="1.0" encoding="utf-8"?>
<sst xmlns="http://schemas.openxmlformats.org/spreadsheetml/2006/main" count="425" uniqueCount="89">
  <si>
    <t>Orange River Gorge</t>
  </si>
  <si>
    <t>Bushveld Basin</t>
  </si>
  <si>
    <t>Eastern Bankenveld</t>
  </si>
  <si>
    <t>Eastern Coastal Belt</t>
  </si>
  <si>
    <t>Eastern Escarpment Mountains</t>
  </si>
  <si>
    <t>Ghaap Plateau</t>
  </si>
  <si>
    <t>Great Karoo</t>
  </si>
  <si>
    <t>Highveld</t>
  </si>
  <si>
    <t>Lebombo Uplands</t>
  </si>
  <si>
    <t>Limpopo Plain</t>
  </si>
  <si>
    <t>Lowveld</t>
  </si>
  <si>
    <t>Nama Karoo</t>
  </si>
  <si>
    <t>Natal Coastal Plain</t>
  </si>
  <si>
    <t>North Eastern Coastal Belt</t>
  </si>
  <si>
    <t>North Eastern Highlands</t>
  </si>
  <si>
    <t>North Eastern Uplands</t>
  </si>
  <si>
    <t>Northern Escarpment Mountains</t>
  </si>
  <si>
    <t>South Eastern Coastal Belt</t>
  </si>
  <si>
    <t>South Eastern Uplands</t>
  </si>
  <si>
    <t>South Western Coastal Belt</t>
  </si>
  <si>
    <t>Southern Coastal Belt</t>
  </si>
  <si>
    <t>Southern Folded Mountains</t>
  </si>
  <si>
    <t>Southern Kalahari</t>
  </si>
  <si>
    <t>Soutpansberg</t>
  </si>
  <si>
    <t>Waterberg</t>
  </si>
  <si>
    <t>Western Bankenveld</t>
  </si>
  <si>
    <t>Western Folded Mountains</t>
  </si>
  <si>
    <t>Ecoregion Level 1</t>
  </si>
  <si>
    <t>Longitudinal Zone</t>
  </si>
  <si>
    <t>N</t>
  </si>
  <si>
    <t>n</t>
  </si>
  <si>
    <t xml:space="preserve">Median </t>
  </si>
  <si>
    <t>Min</t>
  </si>
  <si>
    <t>Max</t>
  </si>
  <si>
    <t>SASS Score</t>
  </si>
  <si>
    <t>Percentiles</t>
  </si>
  <si>
    <t>ASPT Score</t>
  </si>
  <si>
    <t>Western Coastal Belt</t>
  </si>
  <si>
    <t>Code</t>
  </si>
  <si>
    <t>Zone</t>
  </si>
  <si>
    <t xml:space="preserve">ASPT </t>
  </si>
  <si>
    <t>Ecoregion</t>
  </si>
  <si>
    <t>Health class (SASS)</t>
  </si>
  <si>
    <t>Health Class (ASPT)</t>
  </si>
  <si>
    <t>Name</t>
  </si>
  <si>
    <t>Nortern Plateau</t>
  </si>
  <si>
    <t>Western Bankveld</t>
  </si>
  <si>
    <t>Eastern Bankveld</t>
  </si>
  <si>
    <t>Natal coastal plain</t>
  </si>
  <si>
    <t>North Eastern Coastal  Belt</t>
  </si>
  <si>
    <t>Drought Corridor</t>
  </si>
  <si>
    <t>Southern Fold Mountains</t>
  </si>
  <si>
    <t xml:space="preserve"> Great Karoo</t>
  </si>
  <si>
    <t>Western Fold Mountains</t>
  </si>
  <si>
    <t>Namaqua Highlands</t>
  </si>
  <si>
    <t>Combined</t>
  </si>
  <si>
    <t>Upper</t>
  </si>
  <si>
    <t>Lower</t>
  </si>
  <si>
    <t>SASS</t>
  </si>
  <si>
    <t>ASPT</t>
  </si>
  <si>
    <t>Natural</t>
  </si>
  <si>
    <t>Good</t>
  </si>
  <si>
    <t>Fair</t>
  </si>
  <si>
    <t>Poor</t>
  </si>
  <si>
    <t>Ecoregion Code</t>
  </si>
  <si>
    <t>Site Name/Code:</t>
  </si>
  <si>
    <t>Results</t>
  </si>
  <si>
    <t>Ecoregion zone code</t>
  </si>
  <si>
    <t>Longitudinal zone multiplication factor</t>
  </si>
  <si>
    <t xml:space="preserve">Site </t>
  </si>
  <si>
    <t>Ecoregion code</t>
  </si>
  <si>
    <t>SASS health</t>
  </si>
  <si>
    <t>ASPT health</t>
  </si>
  <si>
    <t>Longitudinal zone</t>
  </si>
  <si>
    <t>OSAEH_11_22</t>
  </si>
  <si>
    <t>OSAEH_15_2</t>
  </si>
  <si>
    <t>OSAEH_15_1</t>
  </si>
  <si>
    <t>OSAEH_15_6</t>
  </si>
  <si>
    <t>OSAEH_15_3</t>
  </si>
  <si>
    <t>OSAEH_15_5</t>
  </si>
  <si>
    <t>OSAEH_11_20</t>
  </si>
  <si>
    <t>OSAEH_29_5</t>
  </si>
  <si>
    <t>OSAEH_26-2</t>
  </si>
  <si>
    <t>OSAEH_26_12</t>
  </si>
  <si>
    <t>OSAEH_26_15</t>
  </si>
  <si>
    <t>OSAEH_26_08</t>
  </si>
  <si>
    <t>OSAEH_26_14</t>
  </si>
  <si>
    <t>OSAEH_26_13</t>
  </si>
  <si>
    <t>OSAEH_26_11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</si>
</sst>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0"/>
      <color indexed="12"/>
      <name val="Arial"/>
      <family val="2"/>
    </font>
    <font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33993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3" fillId="5" borderId="0" xfId="0" applyFont="1" applyFill="1"/>
    <xf numFmtId="0" fontId="3" fillId="3" borderId="0" xfId="0" applyFont="1" applyFill="1"/>
    <xf numFmtId="0" fontId="3" fillId="2" borderId="0" xfId="0" applyFont="1" applyFill="1"/>
    <xf numFmtId="0" fontId="3" fillId="7" borderId="0" xfId="0" applyFont="1" applyFill="1"/>
    <xf numFmtId="0" fontId="0" fillId="8" borderId="1" xfId="0" applyFill="1" applyBorder="1"/>
    <xf numFmtId="0" fontId="4" fillId="4" borderId="0" xfId="0" applyFont="1" applyFill="1"/>
    <xf numFmtId="0" fontId="0" fillId="9" borderId="0" xfId="0" applyFill="1"/>
    <xf numFmtId="0" fontId="0" fillId="8" borderId="1" xfId="0" applyFill="1" applyBorder="1" applyProtection="1">
      <protection locked="0"/>
    </xf>
    <xf numFmtId="0" fontId="3" fillId="6" borderId="1" xfId="0" applyFont="1" applyFill="1" applyBorder="1" applyProtection="1">
      <protection locked="0"/>
    </xf>
    <xf numFmtId="0" fontId="0" fillId="10" borderId="0" xfId="0" applyFill="1"/>
    <xf numFmtId="0" fontId="3" fillId="10" borderId="0" xfId="0" applyFont="1" applyFill="1" applyBorder="1"/>
    <xf numFmtId="0" fontId="0" fillId="9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9" borderId="0" xfId="0" applyFill="1" applyAlignment="1">
      <alignment horizontal="left"/>
    </xf>
    <xf numFmtId="0" fontId="3" fillId="6" borderId="6" xfId="0" applyFont="1" applyFill="1" applyBorder="1" applyProtection="1">
      <protection locked="0"/>
    </xf>
    <xf numFmtId="0" fontId="0" fillId="0" borderId="1" xfId="0" applyBorder="1" applyProtection="1">
      <protection locked="0"/>
    </xf>
    <xf numFmtId="1" fontId="6" fillId="0" borderId="1" xfId="1" applyNumberFormat="1" applyFont="1" applyFill="1" applyBorder="1" applyAlignment="1" applyProtection="1">
      <alignment horizontal="left"/>
      <protection locked="0"/>
    </xf>
    <xf numFmtId="0" fontId="6" fillId="0" borderId="1" xfId="0" applyFont="1" applyFill="1" applyBorder="1" applyProtection="1">
      <protection locked="0"/>
    </xf>
    <xf numFmtId="1" fontId="6" fillId="0" borderId="1" xfId="0" applyNumberFormat="1" applyFont="1" applyFill="1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6" fillId="0" borderId="1" xfId="0" applyFont="1" applyBorder="1" applyAlignment="1" applyProtection="1">
      <alignment shrinkToFit="1"/>
      <protection locked="0"/>
    </xf>
    <xf numFmtId="1" fontId="0" fillId="0" borderId="1" xfId="0" applyNumberFormat="1" applyFill="1" applyBorder="1" applyProtection="1"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339933"/>
      <color rgb="FF993366"/>
      <color rgb="FFFFCC00"/>
      <color rgb="FF3399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342900</xdr:colOff>
      <xdr:row>24</xdr:row>
      <xdr:rowOff>133350</xdr:rowOff>
    </xdr:to>
    <xdr:pic>
      <xdr:nvPicPr>
        <xdr:cNvPr id="412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267700" cy="470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0</xdr:row>
      <xdr:rowOff>0</xdr:rowOff>
    </xdr:from>
    <xdr:to>
      <xdr:col>27</xdr:col>
      <xdr:colOff>438150</xdr:colOff>
      <xdr:row>30</xdr:row>
      <xdr:rowOff>76200</xdr:rowOff>
    </xdr:to>
    <xdr:pic>
      <xdr:nvPicPr>
        <xdr:cNvPr id="413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0"/>
          <a:ext cx="8362950" cy="579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workbookViewId="0">
      <selection activeCell="M22" sqref="M22"/>
    </sheetView>
  </sheetViews>
  <sheetFormatPr defaultRowHeight="15" x14ac:dyDescent="0.25"/>
  <cols>
    <col min="1" max="1" width="36" bestFit="1" customWidth="1"/>
  </cols>
  <sheetData>
    <row r="1" spans="1:20" x14ac:dyDescent="0.25">
      <c r="A1" t="s">
        <v>41</v>
      </c>
      <c r="B1">
        <f>'Data Form'!B2</f>
        <v>11</v>
      </c>
      <c r="C1">
        <f>'Data Form'!C2</f>
        <v>15</v>
      </c>
      <c r="D1">
        <f>'Data Form'!D2</f>
        <v>15</v>
      </c>
      <c r="E1">
        <f>'Data Form'!E2</f>
        <v>15</v>
      </c>
      <c r="F1">
        <f>'Data Form'!F2</f>
        <v>15</v>
      </c>
      <c r="G1">
        <f>'Data Form'!G2</f>
        <v>15</v>
      </c>
      <c r="H1">
        <f>'Data Form'!H2</f>
        <v>11</v>
      </c>
      <c r="I1">
        <f>'Data Form'!I2</f>
        <v>29</v>
      </c>
      <c r="J1">
        <f>'Data Form'!J2</f>
        <v>26</v>
      </c>
      <c r="K1">
        <f>'Data Form'!K2</f>
        <v>26</v>
      </c>
      <c r="L1">
        <f>'Data Form'!L2</f>
        <v>26</v>
      </c>
      <c r="M1">
        <f>'Data Form'!M2</f>
        <v>26</v>
      </c>
      <c r="N1">
        <f>'Data Form'!N2</f>
        <v>26</v>
      </c>
      <c r="O1">
        <f>'Data Form'!O2</f>
        <v>26</v>
      </c>
      <c r="P1">
        <f>'Data Form'!P2</f>
        <v>26</v>
      </c>
      <c r="Q1">
        <f>'Data Form'!Q2</f>
        <v>0</v>
      </c>
      <c r="R1">
        <f>'Data Form'!R2</f>
        <v>0</v>
      </c>
      <c r="S1">
        <f>'Data Form'!S2</f>
        <v>0</v>
      </c>
      <c r="T1">
        <f>'Data Form'!T2</f>
        <v>0</v>
      </c>
    </row>
    <row r="2" spans="1:20" x14ac:dyDescent="0.25">
      <c r="A2" t="s">
        <v>68</v>
      </c>
      <c r="B2">
        <f>VLOOKUP('Data Form'!B3,'Raw data'!$U$2:$V$4,2,FALSE)</f>
        <v>1001</v>
      </c>
      <c r="C2">
        <f>VLOOKUP('Data Form'!C3,'Raw data'!$U$2:$V$4,2,FALSE)</f>
        <v>1001</v>
      </c>
      <c r="D2">
        <f>VLOOKUP('Data Form'!D3,'Raw data'!$U$2:$V$4,2,FALSE)</f>
        <v>1001</v>
      </c>
      <c r="E2">
        <f>VLOOKUP('Data Form'!E3,'Raw data'!$U$2:$V$4,2,FALSE)</f>
        <v>1001</v>
      </c>
      <c r="F2">
        <f>VLOOKUP('Data Form'!F3,'Raw data'!$U$2:$V$4,2,FALSE)</f>
        <v>1001</v>
      </c>
      <c r="G2">
        <f>VLOOKUP('Data Form'!G3,'Raw data'!$U$2:$V$4,2,FALSE)</f>
        <v>1001</v>
      </c>
      <c r="H2">
        <f>VLOOKUP('Data Form'!H3,'Raw data'!$U$2:$V$4,2,FALSE)</f>
        <v>1001</v>
      </c>
      <c r="I2">
        <f>VLOOKUP('Data Form'!I3,'Raw data'!$U$2:$V$4,2,FALSE)</f>
        <v>1001</v>
      </c>
      <c r="J2">
        <f>VLOOKUP('Data Form'!J3,'Raw data'!$U$2:$V$4,2,FALSE)</f>
        <v>1001</v>
      </c>
      <c r="K2">
        <f>VLOOKUP('Data Form'!K3,'Raw data'!$U$2:$V$4,2,FALSE)</f>
        <v>1001</v>
      </c>
      <c r="L2">
        <f>VLOOKUP('Data Form'!L3,'Raw data'!$U$2:$V$4,2,FALSE)</f>
        <v>1001</v>
      </c>
      <c r="M2">
        <f>VLOOKUP('Data Form'!M3,'Raw data'!$U$2:$V$4,2,FALSE)</f>
        <v>1001</v>
      </c>
      <c r="N2">
        <f>VLOOKUP('Data Form'!N3,'Raw data'!$U$2:$V$4,2,FALSE)</f>
        <v>1001</v>
      </c>
      <c r="O2">
        <f>VLOOKUP('Data Form'!O3,'Raw data'!$U$2:$V$4,2,FALSE)</f>
        <v>1001</v>
      </c>
      <c r="P2">
        <f>VLOOKUP('Data Form'!P3,'Raw data'!$U$2:$V$4,2,FALSE)</f>
        <v>1001</v>
      </c>
      <c r="Q2" t="e">
        <f>VLOOKUP('Data Form'!Q3,'Raw data'!$U$2:$V$4,2,FALSE)</f>
        <v>#N/A</v>
      </c>
      <c r="R2" t="e">
        <f>VLOOKUP('Data Form'!R3,'Raw data'!$U$2:$V$4,2,FALSE)</f>
        <v>#N/A</v>
      </c>
      <c r="S2" t="e">
        <f>VLOOKUP('Data Form'!S3,'Raw data'!$U$2:$V$4,2,FALSE)</f>
        <v>#N/A</v>
      </c>
      <c r="T2" t="e">
        <f>VLOOKUP('Data Form'!T3,'Raw data'!$U$2:$V$4,2,FALSE)</f>
        <v>#N/A</v>
      </c>
    </row>
    <row r="3" spans="1:20" x14ac:dyDescent="0.25">
      <c r="A3" t="s">
        <v>67</v>
      </c>
      <c r="B3">
        <f>B1*B2</f>
        <v>11011</v>
      </c>
      <c r="C3">
        <f t="shared" ref="C3:T3" si="0">C1*C2</f>
        <v>15015</v>
      </c>
      <c r="D3">
        <f t="shared" si="0"/>
        <v>15015</v>
      </c>
      <c r="E3">
        <f t="shared" si="0"/>
        <v>15015</v>
      </c>
      <c r="F3">
        <f t="shared" si="0"/>
        <v>15015</v>
      </c>
      <c r="G3">
        <f t="shared" si="0"/>
        <v>15015</v>
      </c>
      <c r="H3">
        <f t="shared" si="0"/>
        <v>11011</v>
      </c>
      <c r="I3">
        <f t="shared" si="0"/>
        <v>29029</v>
      </c>
      <c r="J3">
        <f t="shared" si="0"/>
        <v>26026</v>
      </c>
      <c r="K3">
        <f t="shared" si="0"/>
        <v>26026</v>
      </c>
      <c r="L3">
        <f t="shared" si="0"/>
        <v>26026</v>
      </c>
      <c r="M3">
        <f t="shared" si="0"/>
        <v>26026</v>
      </c>
      <c r="N3">
        <f t="shared" si="0"/>
        <v>26026</v>
      </c>
      <c r="O3">
        <f t="shared" si="0"/>
        <v>26026</v>
      </c>
      <c r="P3">
        <f t="shared" si="0"/>
        <v>26026</v>
      </c>
      <c r="Q3" t="e">
        <f t="shared" si="0"/>
        <v>#N/A</v>
      </c>
      <c r="R3" t="e">
        <f t="shared" si="0"/>
        <v>#N/A</v>
      </c>
      <c r="S3" t="e">
        <f t="shared" si="0"/>
        <v>#N/A</v>
      </c>
      <c r="T3" t="e">
        <f t="shared" si="0"/>
        <v>#N/A</v>
      </c>
    </row>
    <row r="5" spans="1:20" x14ac:dyDescent="0.25">
      <c r="C5" t="s">
        <v>58</v>
      </c>
      <c r="G5" t="s">
        <v>59</v>
      </c>
    </row>
    <row r="6" spans="1:20" x14ac:dyDescent="0.25">
      <c r="C6" t="s">
        <v>60</v>
      </c>
      <c r="D6" t="s">
        <v>61</v>
      </c>
      <c r="E6" t="s">
        <v>62</v>
      </c>
      <c r="F6" t="s">
        <v>63</v>
      </c>
      <c r="G6" t="s">
        <v>60</v>
      </c>
      <c r="H6" t="s">
        <v>61</v>
      </c>
      <c r="I6" t="s">
        <v>62</v>
      </c>
      <c r="J6" t="s">
        <v>63</v>
      </c>
    </row>
    <row r="7" spans="1:20" x14ac:dyDescent="0.25">
      <c r="B7">
        <f>VLOOKUP(B3,'Raw data'!$D$2:$L$86,1,FALSE)</f>
        <v>11011</v>
      </c>
      <c r="C7">
        <f>VLOOKUP(Sheet1!B7,'Raw data'!$D$3:$L$86,2,FALSE)</f>
        <v>123</v>
      </c>
      <c r="D7">
        <f>VLOOKUP(B7,'Raw data'!$D$3:$L$86,3,FALSE)</f>
        <v>82</v>
      </c>
      <c r="E7">
        <f>VLOOKUP(B7,'Raw data'!$D$3:$L$86,4,FALSE)</f>
        <v>64</v>
      </c>
      <c r="F7">
        <f>VLOOKUP(B7,'Raw data'!$D$3:$L$86,5,FALSE)</f>
        <v>51</v>
      </c>
      <c r="G7">
        <f>VLOOKUP(B7,'Raw data'!$D$3:$L$86,6,FALSE)</f>
        <v>5.6</v>
      </c>
      <c r="H7">
        <f>VLOOKUP($B7,'Raw data'!$D$2:$L$86,7,FALSE)</f>
        <v>4.8</v>
      </c>
      <c r="I7">
        <f>VLOOKUP($B7,'Raw data'!$D$2:$L$86,8,FALSE)</f>
        <v>4.5999999999999996</v>
      </c>
      <c r="J7">
        <f>VLOOKUP($B7,'Raw data'!$D$2:$L$86,9,FALSE)</f>
        <v>4.2</v>
      </c>
    </row>
    <row r="8" spans="1:20" x14ac:dyDescent="0.25">
      <c r="B8">
        <f>VLOOKUP(C3,'Raw data'!$D$2:$L$86,1,FALSE)</f>
        <v>15015</v>
      </c>
      <c r="C8">
        <f>VLOOKUP(Sheet1!B8,'Raw data'!$D$3:$L$86,2,FALSE)</f>
        <v>79</v>
      </c>
      <c r="D8">
        <f>VLOOKUP(B8,'Raw data'!$D$3:$L$86,3,FALSE)</f>
        <v>71</v>
      </c>
      <c r="E8">
        <f>VLOOKUP(B8,'Raw data'!$D$3:$L$86,4,FALSE)</f>
        <v>57</v>
      </c>
      <c r="F8">
        <f>VLOOKUP(B8,'Raw data'!$D$3:$L$86,5,FALSE)</f>
        <v>42</v>
      </c>
      <c r="G8">
        <f>VLOOKUP(B8,'Raw data'!$D$3:$L$86,6,FALSE)</f>
        <v>5.3</v>
      </c>
      <c r="H8">
        <f>VLOOKUP($B8,'Raw data'!$D$2:$L$86,7,FALSE)</f>
        <v>4.9000000000000004</v>
      </c>
      <c r="I8">
        <f>VLOOKUP($B8,'Raw data'!$D$2:$L$86,8,FALSE)</f>
        <v>4.2</v>
      </c>
      <c r="J8">
        <f>VLOOKUP($B8,'Raw data'!$D$2:$L$86,9,FALSE)</f>
        <v>4</v>
      </c>
    </row>
    <row r="9" spans="1:20" x14ac:dyDescent="0.25">
      <c r="B9">
        <f>VLOOKUP(D3,'Raw data'!$D$2:$L$86,1,FALSE)</f>
        <v>15015</v>
      </c>
      <c r="C9">
        <f>VLOOKUP(Sheet1!B9,'Raw data'!$D$3:$L$86,2,FALSE)</f>
        <v>79</v>
      </c>
      <c r="D9">
        <f>VLOOKUP(B9,'Raw data'!$D$3:$L$86,3,FALSE)</f>
        <v>71</v>
      </c>
      <c r="E9">
        <f>VLOOKUP(B9,'Raw data'!$D$3:$L$86,4,FALSE)</f>
        <v>57</v>
      </c>
      <c r="F9">
        <f>VLOOKUP(B9,'Raw data'!$D$3:$L$86,5,FALSE)</f>
        <v>42</v>
      </c>
      <c r="G9">
        <f>VLOOKUP(B9,'Raw data'!$D$3:$L$86,6,FALSE)</f>
        <v>5.3</v>
      </c>
      <c r="H9">
        <f>VLOOKUP($B9,'Raw data'!$D$2:$L$86,7,FALSE)</f>
        <v>4.9000000000000004</v>
      </c>
      <c r="I9">
        <f>VLOOKUP($B9,'Raw data'!$D$2:$L$86,8,FALSE)</f>
        <v>4.2</v>
      </c>
      <c r="J9">
        <f>VLOOKUP($B9,'Raw data'!$D$2:$L$86,9,FALSE)</f>
        <v>4</v>
      </c>
    </row>
    <row r="10" spans="1:20" x14ac:dyDescent="0.25">
      <c r="B10">
        <f>VLOOKUP(E3,'Raw data'!$D$2:$L$86,1,FALSE)</f>
        <v>15015</v>
      </c>
      <c r="C10">
        <f>VLOOKUP(Sheet1!B10,'Raw data'!$D$3:$L$86,2,FALSE)</f>
        <v>79</v>
      </c>
      <c r="D10">
        <f>VLOOKUP(B10,'Raw data'!$D$3:$L$86,3,FALSE)</f>
        <v>71</v>
      </c>
      <c r="E10">
        <f>VLOOKUP(B10,'Raw data'!$D$3:$L$86,4,FALSE)</f>
        <v>57</v>
      </c>
      <c r="F10">
        <f>VLOOKUP(B10,'Raw data'!$D$3:$L$86,5,FALSE)</f>
        <v>42</v>
      </c>
      <c r="G10">
        <f>VLOOKUP(B10,'Raw data'!$D$3:$L$86,6,FALSE)</f>
        <v>5.3</v>
      </c>
      <c r="H10">
        <f>VLOOKUP($B10,'Raw data'!$D$2:$L$86,7,FALSE)</f>
        <v>4.9000000000000004</v>
      </c>
      <c r="I10">
        <f>VLOOKUP($B10,'Raw data'!$D$2:$L$86,8,FALSE)</f>
        <v>4.2</v>
      </c>
      <c r="J10">
        <f>VLOOKUP($B10,'Raw data'!$D$2:$L$86,9,FALSE)</f>
        <v>4</v>
      </c>
    </row>
    <row r="11" spans="1:20" x14ac:dyDescent="0.25">
      <c r="B11">
        <f>VLOOKUP(F3,'Raw data'!$D$2:$L$86,1,FALSE)</f>
        <v>15015</v>
      </c>
      <c r="C11">
        <f>VLOOKUP(Sheet1!B11,'Raw data'!$D$3:$L$86,2,FALSE)</f>
        <v>79</v>
      </c>
      <c r="D11">
        <f>VLOOKUP(B11,'Raw data'!$D$3:$L$86,3,FALSE)</f>
        <v>71</v>
      </c>
      <c r="E11">
        <f>VLOOKUP(B11,'Raw data'!$D$3:$L$86,4,FALSE)</f>
        <v>57</v>
      </c>
      <c r="F11">
        <f>VLOOKUP(B11,'Raw data'!$D$3:$L$86,5,FALSE)</f>
        <v>42</v>
      </c>
      <c r="G11">
        <f>VLOOKUP(B11,'Raw data'!$D$3:$L$86,6,FALSE)</f>
        <v>5.3</v>
      </c>
      <c r="H11">
        <f>VLOOKUP($B11,'Raw data'!$D$2:$L$86,7,FALSE)</f>
        <v>4.9000000000000004</v>
      </c>
      <c r="I11">
        <f>VLOOKUP($B11,'Raw data'!$D$2:$L$86,8,FALSE)</f>
        <v>4.2</v>
      </c>
      <c r="J11">
        <f>VLOOKUP($B11,'Raw data'!$D$2:$L$86,9,FALSE)</f>
        <v>4</v>
      </c>
    </row>
    <row r="12" spans="1:20" x14ac:dyDescent="0.25">
      <c r="B12">
        <f>VLOOKUP(G3,'Raw data'!$D$2:$L$86,1,FALSE)</f>
        <v>15015</v>
      </c>
      <c r="C12">
        <f>VLOOKUP(Sheet1!B12,'Raw data'!$D$3:$L$86,2,FALSE)</f>
        <v>79</v>
      </c>
      <c r="D12">
        <f>VLOOKUP(B12,'Raw data'!$D$3:$L$86,3,FALSE)</f>
        <v>71</v>
      </c>
      <c r="E12">
        <f>VLOOKUP(B12,'Raw data'!$D$3:$L$86,4,FALSE)</f>
        <v>57</v>
      </c>
      <c r="F12">
        <f>VLOOKUP(B12,'Raw data'!$D$3:$L$86,5,FALSE)</f>
        <v>42</v>
      </c>
      <c r="G12">
        <f>VLOOKUP(B12,'Raw data'!$D$3:$L$86,6,FALSE)</f>
        <v>5.3</v>
      </c>
      <c r="H12">
        <f>VLOOKUP($B12,'Raw data'!$D$2:$L$86,7,FALSE)</f>
        <v>4.9000000000000004</v>
      </c>
      <c r="I12">
        <f>VLOOKUP($B12,'Raw data'!$D$2:$L$86,8,FALSE)</f>
        <v>4.2</v>
      </c>
      <c r="J12">
        <f>VLOOKUP($B12,'Raw data'!$D$2:$L$86,9,FALSE)</f>
        <v>4</v>
      </c>
    </row>
    <row r="13" spans="1:20" x14ac:dyDescent="0.25">
      <c r="B13">
        <f>VLOOKUP(H3,'Raw data'!$D$2:$L$86,1,FALSE)</f>
        <v>11011</v>
      </c>
      <c r="C13">
        <f>VLOOKUP(Sheet1!B13,'Raw data'!$D$3:$L$86,2,FALSE)</f>
        <v>123</v>
      </c>
      <c r="D13">
        <f>VLOOKUP(B13,'Raw data'!$D$3:$L$86,3,FALSE)</f>
        <v>82</v>
      </c>
      <c r="E13">
        <f>VLOOKUP(B13,'Raw data'!$D$3:$L$86,4,FALSE)</f>
        <v>64</v>
      </c>
      <c r="F13">
        <f>VLOOKUP(B13,'Raw data'!$D$3:$L$86,5,FALSE)</f>
        <v>51</v>
      </c>
      <c r="G13">
        <f>VLOOKUP(B13,'Raw data'!$D$3:$L$86,6,FALSE)</f>
        <v>5.6</v>
      </c>
      <c r="H13">
        <f>VLOOKUP($B13,'Raw data'!$D$2:$L$86,7,FALSE)</f>
        <v>4.8</v>
      </c>
      <c r="I13">
        <f>VLOOKUP($B13,'Raw data'!$D$2:$L$86,8,FALSE)</f>
        <v>4.5999999999999996</v>
      </c>
      <c r="J13">
        <f>VLOOKUP($B13,'Raw data'!$D$2:$L$86,9,FALSE)</f>
        <v>4.2</v>
      </c>
    </row>
    <row r="14" spans="1:20" x14ac:dyDescent="0.25">
      <c r="B14">
        <f>VLOOKUP(I3,'Raw data'!$D$2:$L$86,1,FALSE)</f>
        <v>29029</v>
      </c>
      <c r="C14">
        <f>VLOOKUP(Sheet1!B14,'Raw data'!$D$3:$L$86,2,FALSE)</f>
        <v>99</v>
      </c>
      <c r="D14">
        <f>VLOOKUP(B14,'Raw data'!$D$3:$L$86,3,FALSE)</f>
        <v>69</v>
      </c>
      <c r="E14">
        <f>VLOOKUP(B14,'Raw data'!$D$3:$L$86,4,FALSE)</f>
        <v>63</v>
      </c>
      <c r="F14">
        <f>VLOOKUP(B14,'Raw data'!$D$3:$L$86,5,FALSE)</f>
        <v>48</v>
      </c>
      <c r="G14">
        <f>VLOOKUP(B14,'Raw data'!$D$3:$L$86,6,FALSE)</f>
        <v>5.5</v>
      </c>
      <c r="H14">
        <f>VLOOKUP($B14,'Raw data'!$D$2:$L$86,7,FALSE)</f>
        <v>4.8</v>
      </c>
      <c r="I14">
        <f>VLOOKUP($B14,'Raw data'!$D$2:$L$86,8,FALSE)</f>
        <v>4.4000000000000004</v>
      </c>
      <c r="J14">
        <f>VLOOKUP($B14,'Raw data'!$D$2:$L$86,9,FALSE)</f>
        <v>4.2</v>
      </c>
    </row>
    <row r="15" spans="1:20" x14ac:dyDescent="0.25">
      <c r="B15">
        <f>VLOOKUP(J3,'Raw data'!$D$2:$L$86,1,FALSE)</f>
        <v>26026</v>
      </c>
      <c r="C15">
        <f>VLOOKUP(Sheet1!B15,'Raw data'!$D$3:$L$86,2,FALSE)</f>
        <v>118</v>
      </c>
      <c r="D15">
        <f>VLOOKUP(B15,'Raw data'!$D$3:$L$86,3,FALSE)</f>
        <v>100</v>
      </c>
      <c r="E15">
        <f>VLOOKUP(B15,'Raw data'!$D$3:$L$86,4,FALSE)</f>
        <v>76</v>
      </c>
      <c r="F15">
        <f>VLOOKUP(B15,'Raw data'!$D$3:$L$86,5,FALSE)</f>
        <v>33</v>
      </c>
      <c r="G15">
        <f>VLOOKUP(B15,'Raw data'!$D$3:$L$86,6,FALSE)</f>
        <v>6</v>
      </c>
      <c r="H15">
        <f>VLOOKUP($B15,'Raw data'!$D$2:$L$86,7,FALSE)</f>
        <v>5.5</v>
      </c>
      <c r="I15">
        <f>VLOOKUP($B15,'Raw data'!$D$2:$L$86,8,FALSE)</f>
        <v>5.3</v>
      </c>
      <c r="J15">
        <f>VLOOKUP($B15,'Raw data'!$D$2:$L$86,9,FALSE)</f>
        <v>4.7</v>
      </c>
    </row>
    <row r="16" spans="1:20" x14ac:dyDescent="0.25">
      <c r="B16">
        <f>VLOOKUP(K3,'Raw data'!$D$2:$L$86,1,FALSE)</f>
        <v>26026</v>
      </c>
      <c r="C16">
        <f>VLOOKUP(Sheet1!B16,'Raw data'!$D$3:$L$86,2,FALSE)</f>
        <v>118</v>
      </c>
      <c r="D16">
        <f>VLOOKUP(B16,'Raw data'!$D$3:$L$86,3,FALSE)</f>
        <v>100</v>
      </c>
      <c r="E16">
        <f>VLOOKUP(B16,'Raw data'!$D$3:$L$86,4,FALSE)</f>
        <v>76</v>
      </c>
      <c r="F16">
        <f>VLOOKUP(B16,'Raw data'!$D$3:$L$86,5,FALSE)</f>
        <v>33</v>
      </c>
      <c r="G16">
        <f>VLOOKUP(B16,'Raw data'!$D$3:$L$86,6,FALSE)</f>
        <v>6</v>
      </c>
      <c r="H16">
        <f>VLOOKUP($B16,'Raw data'!$D$2:$L$86,7,FALSE)</f>
        <v>5.5</v>
      </c>
      <c r="I16">
        <f>VLOOKUP($B16,'Raw data'!$D$2:$L$86,8,FALSE)</f>
        <v>5.3</v>
      </c>
      <c r="J16">
        <f>VLOOKUP($B16,'Raw data'!$D$2:$L$86,9,FALSE)</f>
        <v>4.7</v>
      </c>
    </row>
    <row r="17" spans="2:10" x14ac:dyDescent="0.25">
      <c r="B17">
        <f>VLOOKUP(L3,'Raw data'!$D$2:$L$86,1,FALSE)</f>
        <v>26026</v>
      </c>
      <c r="C17">
        <f>VLOOKUP(Sheet1!B17,'Raw data'!$D$3:$L$86,2,FALSE)</f>
        <v>118</v>
      </c>
      <c r="D17">
        <f>VLOOKUP(B17,'Raw data'!$D$3:$L$86,3,FALSE)</f>
        <v>100</v>
      </c>
      <c r="E17">
        <f>VLOOKUP(B17,'Raw data'!$D$3:$L$86,4,FALSE)</f>
        <v>76</v>
      </c>
      <c r="F17">
        <f>VLOOKUP(B17,'Raw data'!$D$3:$L$86,5,FALSE)</f>
        <v>33</v>
      </c>
      <c r="G17">
        <f>VLOOKUP(B17,'Raw data'!$D$3:$L$86,6,FALSE)</f>
        <v>6</v>
      </c>
      <c r="H17">
        <f>VLOOKUP($B17,'Raw data'!$D$2:$L$86,7,FALSE)</f>
        <v>5.5</v>
      </c>
      <c r="I17">
        <f>VLOOKUP($B17,'Raw data'!$D$2:$L$86,8,FALSE)</f>
        <v>5.3</v>
      </c>
      <c r="J17">
        <f>VLOOKUP($B17,'Raw data'!$D$2:$L$86,9,FALSE)</f>
        <v>4.7</v>
      </c>
    </row>
    <row r="18" spans="2:10" x14ac:dyDescent="0.25">
      <c r="B18">
        <f>VLOOKUP(M3,'Raw data'!$D$2:$L$86,1,FALSE)</f>
        <v>26026</v>
      </c>
      <c r="C18">
        <f>VLOOKUP(Sheet1!B18,'Raw data'!$D$3:$L$86,2,FALSE)</f>
        <v>118</v>
      </c>
      <c r="D18">
        <f>VLOOKUP(B18,'Raw data'!$D$3:$L$86,3,FALSE)</f>
        <v>100</v>
      </c>
      <c r="E18">
        <f>VLOOKUP(B18,'Raw data'!$D$3:$L$86,4,FALSE)</f>
        <v>76</v>
      </c>
      <c r="F18">
        <f>VLOOKUP(B18,'Raw data'!$D$3:$L$86,5,FALSE)</f>
        <v>33</v>
      </c>
      <c r="G18">
        <f>VLOOKUP(B18,'Raw data'!$D$3:$L$86,6,FALSE)</f>
        <v>6</v>
      </c>
      <c r="H18">
        <f>VLOOKUP($B18,'Raw data'!$D$2:$L$86,7,FALSE)</f>
        <v>5.5</v>
      </c>
      <c r="I18">
        <f>VLOOKUP($B18,'Raw data'!$D$2:$L$86,8,FALSE)</f>
        <v>5.3</v>
      </c>
      <c r="J18">
        <f>VLOOKUP($B18,'Raw data'!$D$2:$L$86,9,FALSE)</f>
        <v>4.7</v>
      </c>
    </row>
    <row r="19" spans="2:10" x14ac:dyDescent="0.25">
      <c r="B19">
        <f>VLOOKUP(N3,'Raw data'!$D$2:$L$86,1,FALSE)</f>
        <v>26026</v>
      </c>
      <c r="C19">
        <f>VLOOKUP(Sheet1!B19,'Raw data'!$D$3:$L$86,2,FALSE)</f>
        <v>118</v>
      </c>
      <c r="D19">
        <f>VLOOKUP(B19,'Raw data'!$D$3:$L$86,3,FALSE)</f>
        <v>100</v>
      </c>
      <c r="E19">
        <f>VLOOKUP(B19,'Raw data'!$D$3:$L$86,4,FALSE)</f>
        <v>76</v>
      </c>
      <c r="F19">
        <f>VLOOKUP(B19,'Raw data'!$D$3:$L$86,5,FALSE)</f>
        <v>33</v>
      </c>
      <c r="G19">
        <f>VLOOKUP(B19,'Raw data'!$D$3:$L$86,6,FALSE)</f>
        <v>6</v>
      </c>
      <c r="H19">
        <f>VLOOKUP($B19,'Raw data'!$D$2:$L$86,7,FALSE)</f>
        <v>5.5</v>
      </c>
      <c r="I19">
        <f>VLOOKUP($B19,'Raw data'!$D$2:$L$86,8,FALSE)</f>
        <v>5.3</v>
      </c>
      <c r="J19">
        <f>VLOOKUP($B19,'Raw data'!$D$2:$L$86,9,FALSE)</f>
        <v>4.7</v>
      </c>
    </row>
    <row r="20" spans="2:10" x14ac:dyDescent="0.25">
      <c r="B20">
        <f>VLOOKUP(O3,'Raw data'!$D$2:$L$86,1,FALSE)</f>
        <v>26026</v>
      </c>
      <c r="C20">
        <f>VLOOKUP(Sheet1!B20,'Raw data'!$D$3:$L$86,2,FALSE)</f>
        <v>118</v>
      </c>
      <c r="D20">
        <f>VLOOKUP(B20,'Raw data'!$D$3:$L$86,3,FALSE)</f>
        <v>100</v>
      </c>
      <c r="E20">
        <f>VLOOKUP(B20,'Raw data'!$D$3:$L$86,4,FALSE)</f>
        <v>76</v>
      </c>
      <c r="F20">
        <f>VLOOKUP(B20,'Raw data'!$D$3:$L$86,5,FALSE)</f>
        <v>33</v>
      </c>
      <c r="G20">
        <f>VLOOKUP(B20,'Raw data'!$D$3:$L$86,6,FALSE)</f>
        <v>6</v>
      </c>
      <c r="H20">
        <f>VLOOKUP($B20,'Raw data'!$D$2:$L$86,7,FALSE)</f>
        <v>5.5</v>
      </c>
      <c r="I20">
        <f>VLOOKUP($B20,'Raw data'!$D$2:$L$86,8,FALSE)</f>
        <v>5.3</v>
      </c>
      <c r="J20">
        <f>VLOOKUP($B20,'Raw data'!$D$2:$L$86,9,FALSE)</f>
        <v>4.7</v>
      </c>
    </row>
    <row r="21" spans="2:10" x14ac:dyDescent="0.25">
      <c r="B21">
        <f>VLOOKUP(P3,'Raw data'!$D$2:$L$86,1,FALSE)</f>
        <v>26026</v>
      </c>
      <c r="C21">
        <f>VLOOKUP(Sheet1!B21,'Raw data'!$D$3:$L$86,2,FALSE)</f>
        <v>118</v>
      </c>
      <c r="D21">
        <f>VLOOKUP(B21,'Raw data'!$D$3:$L$86,3,FALSE)</f>
        <v>100</v>
      </c>
      <c r="E21">
        <f>VLOOKUP(B21,'Raw data'!$D$3:$L$86,4,FALSE)</f>
        <v>76</v>
      </c>
      <c r="F21">
        <f>VLOOKUP(B21,'Raw data'!$D$3:$L$86,5,FALSE)</f>
        <v>33</v>
      </c>
      <c r="G21">
        <f>VLOOKUP(B21,'Raw data'!$D$3:$L$86,6,FALSE)</f>
        <v>6</v>
      </c>
      <c r="H21">
        <f>VLOOKUP($B21,'Raw data'!$D$2:$L$86,7,FALSE)</f>
        <v>5.5</v>
      </c>
      <c r="I21">
        <f>VLOOKUP($B21,'Raw data'!$D$2:$L$86,8,FALSE)</f>
        <v>5.3</v>
      </c>
      <c r="J21">
        <f>VLOOKUP($B21,'Raw data'!$D$2:$L$86,9,FALSE)</f>
        <v>4.7</v>
      </c>
    </row>
    <row r="22" spans="2:10" x14ac:dyDescent="0.25">
      <c r="B22" t="e">
        <f>VLOOKUP(Q3,'Raw data'!$D$2:$L$86,1,FALSE)</f>
        <v>#N/A</v>
      </c>
      <c r="C22" t="e">
        <f>VLOOKUP(Sheet1!B22,'Raw data'!$D$3:$L$86,2,FALSE)</f>
        <v>#N/A</v>
      </c>
      <c r="D22" t="e">
        <f>VLOOKUP(B22,'Raw data'!$D$3:$L$86,3,FALSE)</f>
        <v>#N/A</v>
      </c>
      <c r="E22" t="e">
        <f>VLOOKUP(B22,'Raw data'!$D$3:$L$86,4,FALSE)</f>
        <v>#N/A</v>
      </c>
      <c r="F22" t="e">
        <f>VLOOKUP(B22,'Raw data'!$D$3:$L$86,5,FALSE)</f>
        <v>#N/A</v>
      </c>
      <c r="G22" t="e">
        <f>VLOOKUP(B22,'Raw data'!$D$3:$L$86,6,FALSE)</f>
        <v>#N/A</v>
      </c>
      <c r="H22" t="e">
        <f>VLOOKUP($B22,'Raw data'!$D$2:$L$86,7,FALSE)</f>
        <v>#N/A</v>
      </c>
      <c r="I22" t="e">
        <f>VLOOKUP($B22,'Raw data'!$D$2:$L$86,8,FALSE)</f>
        <v>#N/A</v>
      </c>
      <c r="J22" t="e">
        <f>VLOOKUP($B22,'Raw data'!$D$2:$L$86,9,FALSE)</f>
        <v>#N/A</v>
      </c>
    </row>
    <row r="23" spans="2:10" x14ac:dyDescent="0.25">
      <c r="B23" t="e">
        <f>VLOOKUP(R3,'Raw data'!$D$2:$L$86,1,FALSE)</f>
        <v>#N/A</v>
      </c>
      <c r="C23" t="e">
        <f>VLOOKUP(Sheet1!B23,'Raw data'!$D$3:$L$86,2,FALSE)</f>
        <v>#N/A</v>
      </c>
      <c r="D23" t="e">
        <f>VLOOKUP(B23,'Raw data'!$D$3:$L$86,3,FALSE)</f>
        <v>#N/A</v>
      </c>
      <c r="E23" t="e">
        <f>VLOOKUP(B23,'Raw data'!$D$3:$L$86,4,FALSE)</f>
        <v>#N/A</v>
      </c>
      <c r="F23" t="e">
        <f>VLOOKUP(B23,'Raw data'!$D$3:$L$86,5,FALSE)</f>
        <v>#N/A</v>
      </c>
      <c r="G23" t="e">
        <f>VLOOKUP(B23,'Raw data'!$D$3:$L$86,6,FALSE)</f>
        <v>#N/A</v>
      </c>
      <c r="H23" t="e">
        <f>VLOOKUP($B23,'Raw data'!$D$2:$L$86,7,FALSE)</f>
        <v>#N/A</v>
      </c>
      <c r="I23" t="e">
        <f>VLOOKUP($B23,'Raw data'!$D$2:$L$86,8,FALSE)</f>
        <v>#N/A</v>
      </c>
      <c r="J23" t="e">
        <f>VLOOKUP($B23,'Raw data'!$D$2:$L$86,9,FALSE)</f>
        <v>#N/A</v>
      </c>
    </row>
    <row r="24" spans="2:10" x14ac:dyDescent="0.25">
      <c r="B24" t="e">
        <f>VLOOKUP(S3,'Raw data'!$D$2:$L$86,1,FALSE)</f>
        <v>#N/A</v>
      </c>
      <c r="C24" t="e">
        <f>VLOOKUP(Sheet1!B24,'Raw data'!$D$3:$L$86,2,FALSE)</f>
        <v>#N/A</v>
      </c>
      <c r="D24" t="e">
        <f>VLOOKUP(B24,'Raw data'!$D$3:$L$86,3,FALSE)</f>
        <v>#N/A</v>
      </c>
      <c r="E24" t="e">
        <f>VLOOKUP(B24,'Raw data'!$D$3:$L$86,4,FALSE)</f>
        <v>#N/A</v>
      </c>
      <c r="F24" t="e">
        <f>VLOOKUP(B24,'Raw data'!$D$3:$L$86,5,FALSE)</f>
        <v>#N/A</v>
      </c>
      <c r="G24" t="e">
        <f>VLOOKUP(B24,'Raw data'!$D$3:$L$86,6,FALSE)</f>
        <v>#N/A</v>
      </c>
      <c r="H24" t="e">
        <f>VLOOKUP($B24,'Raw data'!$D$2:$L$86,7,FALSE)</f>
        <v>#N/A</v>
      </c>
      <c r="I24" t="e">
        <f>VLOOKUP($B24,'Raw data'!$D$2:$L$86,8,FALSE)</f>
        <v>#N/A</v>
      </c>
      <c r="J24" t="e">
        <f>VLOOKUP($B24,'Raw data'!$D$2:$L$86,9,FALSE)</f>
        <v>#N/A</v>
      </c>
    </row>
    <row r="25" spans="2:10" x14ac:dyDescent="0.25">
      <c r="B25" t="e">
        <f>VLOOKUP(T3,'Raw data'!$D$2:$L$86,1,FALSE)</f>
        <v>#N/A</v>
      </c>
      <c r="C25" t="e">
        <f>VLOOKUP(Sheet1!B25,'Raw data'!$D$3:$L$86,2,FALSE)</f>
        <v>#N/A</v>
      </c>
      <c r="D25" t="e">
        <f>VLOOKUP(B25,'Raw data'!$D$3:$L$86,3,FALSE)</f>
        <v>#N/A</v>
      </c>
      <c r="E25" t="e">
        <f>VLOOKUP(B25,'Raw data'!$D$3:$L$86,4,FALSE)</f>
        <v>#N/A</v>
      </c>
      <c r="F25" t="e">
        <f>VLOOKUP(B25,'Raw data'!$D$3:$L$86,5,FALSE)</f>
        <v>#N/A</v>
      </c>
      <c r="G25" t="e">
        <f>VLOOKUP(B25,'Raw data'!$D$3:$L$86,6,FALSE)</f>
        <v>#N/A</v>
      </c>
      <c r="H25" t="e">
        <f>VLOOKUP($B25,'Raw data'!$D$2:$L$86,7,FALSE)</f>
        <v>#N/A</v>
      </c>
      <c r="I25" t="e">
        <f>VLOOKUP($B25,'Raw data'!$D$2:$L$86,8,FALSE)</f>
        <v>#N/A</v>
      </c>
      <c r="J25" t="e">
        <f>VLOOKUP($B25,'Raw data'!$D$2:$L$86,9,FALSE)</f>
        <v>#N/A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0"/>
  <sheetViews>
    <sheetView tabSelected="1" workbookViewId="0">
      <selection activeCell="P4" sqref="P4"/>
    </sheetView>
  </sheetViews>
  <sheetFormatPr defaultRowHeight="15" zeroHeight="1" x14ac:dyDescent="0.25"/>
  <cols>
    <col min="1" max="1" width="19.140625" bestFit="1" customWidth="1"/>
    <col min="2" max="2" width="13.140625" bestFit="1" customWidth="1"/>
    <col min="3" max="3" width="13.28515625" customWidth="1"/>
    <col min="4" max="4" width="13.5703125" customWidth="1"/>
    <col min="5" max="5" width="14" customWidth="1"/>
    <col min="6" max="6" width="13.28515625" customWidth="1"/>
    <col min="7" max="7" width="14.140625" customWidth="1"/>
    <col min="8" max="8" width="13.7109375" bestFit="1" customWidth="1"/>
    <col min="9" max="9" width="12.5703125" bestFit="1" customWidth="1"/>
    <col min="10" max="10" width="12.140625" bestFit="1" customWidth="1"/>
    <col min="11" max="16" width="13.140625" bestFit="1" customWidth="1"/>
    <col min="21" max="256" width="0" hidden="1" customWidth="1"/>
  </cols>
  <sheetData>
    <row r="1" spans="1:20" ht="17.25" customHeight="1" x14ac:dyDescent="0.25">
      <c r="A1" s="1" t="s">
        <v>65</v>
      </c>
      <c r="B1" s="21" t="s">
        <v>74</v>
      </c>
      <c r="C1" s="21" t="s">
        <v>75</v>
      </c>
      <c r="D1" s="22" t="s">
        <v>76</v>
      </c>
      <c r="E1" s="23" t="s">
        <v>77</v>
      </c>
      <c r="F1" s="24" t="s">
        <v>78</v>
      </c>
      <c r="G1" s="25" t="s">
        <v>79</v>
      </c>
      <c r="H1" s="26" t="s">
        <v>80</v>
      </c>
      <c r="I1" s="24" t="s">
        <v>81</v>
      </c>
      <c r="J1" s="24" t="s">
        <v>82</v>
      </c>
      <c r="K1" s="27" t="s">
        <v>83</v>
      </c>
      <c r="L1" s="27" t="s">
        <v>84</v>
      </c>
      <c r="M1" s="27" t="s">
        <v>85</v>
      </c>
      <c r="N1" s="27" t="s">
        <v>86</v>
      </c>
      <c r="O1" s="27" t="s">
        <v>87</v>
      </c>
      <c r="P1" s="27" t="s">
        <v>88</v>
      </c>
      <c r="Q1" s="21"/>
      <c r="R1" s="21"/>
      <c r="S1" s="21"/>
      <c r="T1" s="21"/>
    </row>
    <row r="2" spans="1:20" x14ac:dyDescent="0.25">
      <c r="A2" s="6" t="s">
        <v>64</v>
      </c>
      <c r="B2" s="20">
        <v>11</v>
      </c>
      <c r="C2" s="20">
        <v>15</v>
      </c>
      <c r="D2" s="20">
        <v>15</v>
      </c>
      <c r="E2" s="20">
        <v>15</v>
      </c>
      <c r="F2" s="20">
        <v>15</v>
      </c>
      <c r="G2" s="20">
        <v>15</v>
      </c>
      <c r="H2" s="20">
        <v>11</v>
      </c>
      <c r="I2" s="20">
        <v>29</v>
      </c>
      <c r="J2" s="20">
        <v>26</v>
      </c>
      <c r="K2" s="20">
        <v>26</v>
      </c>
      <c r="L2" s="20">
        <v>26</v>
      </c>
      <c r="M2" s="20">
        <v>26</v>
      </c>
      <c r="N2" s="20">
        <v>26</v>
      </c>
      <c r="O2" s="20">
        <v>26</v>
      </c>
      <c r="P2" s="20">
        <v>26</v>
      </c>
      <c r="Q2" s="20"/>
      <c r="R2" s="20"/>
      <c r="S2" s="20"/>
      <c r="T2" s="20"/>
    </row>
    <row r="3" spans="1:20" x14ac:dyDescent="0.25">
      <c r="A3" s="6" t="s">
        <v>39</v>
      </c>
      <c r="B3" s="14" t="s">
        <v>57</v>
      </c>
      <c r="C3" s="14" t="s">
        <v>57</v>
      </c>
      <c r="D3" s="14" t="s">
        <v>57</v>
      </c>
      <c r="E3" s="14" t="s">
        <v>57</v>
      </c>
      <c r="F3" s="14" t="s">
        <v>57</v>
      </c>
      <c r="G3" s="14" t="s">
        <v>57</v>
      </c>
      <c r="H3" s="14" t="s">
        <v>57</v>
      </c>
      <c r="I3" s="14" t="s">
        <v>57</v>
      </c>
      <c r="J3" s="14" t="s">
        <v>57</v>
      </c>
      <c r="K3" s="14" t="s">
        <v>57</v>
      </c>
      <c r="L3" s="14" t="s">
        <v>57</v>
      </c>
      <c r="M3" s="14" t="s">
        <v>57</v>
      </c>
      <c r="N3" s="14" t="s">
        <v>57</v>
      </c>
      <c r="O3" s="14" t="s">
        <v>57</v>
      </c>
      <c r="P3" s="14" t="s">
        <v>57</v>
      </c>
      <c r="Q3" s="14"/>
      <c r="R3" s="14"/>
      <c r="S3" s="14"/>
      <c r="T3" s="14"/>
    </row>
    <row r="4" spans="1:20" x14ac:dyDescent="0.25">
      <c r="A4" s="6" t="s">
        <v>34</v>
      </c>
      <c r="B4" s="13">
        <v>63</v>
      </c>
      <c r="C4" s="13">
        <v>93</v>
      </c>
      <c r="D4" s="13">
        <v>112</v>
      </c>
      <c r="E4" s="13">
        <v>14</v>
      </c>
      <c r="F4" s="13">
        <v>87</v>
      </c>
      <c r="G4" s="13">
        <v>96</v>
      </c>
      <c r="H4" s="13">
        <v>70</v>
      </c>
      <c r="I4" s="13">
        <v>121</v>
      </c>
      <c r="J4" s="13">
        <v>57</v>
      </c>
      <c r="K4" s="13">
        <v>60</v>
      </c>
      <c r="L4" s="13">
        <v>95</v>
      </c>
      <c r="M4" s="13">
        <v>91</v>
      </c>
      <c r="N4" s="13">
        <v>25</v>
      </c>
      <c r="O4" s="13">
        <v>84</v>
      </c>
      <c r="P4" s="13">
        <v>133</v>
      </c>
      <c r="Q4" s="13"/>
      <c r="R4" s="13"/>
      <c r="S4" s="13"/>
      <c r="T4" s="13"/>
    </row>
    <row r="5" spans="1:20" x14ac:dyDescent="0.25">
      <c r="A5" s="6" t="s">
        <v>40</v>
      </c>
      <c r="B5" s="13">
        <v>5.73</v>
      </c>
      <c r="C5" s="13">
        <v>4.8899999999999997</v>
      </c>
      <c r="D5" s="13">
        <v>7</v>
      </c>
      <c r="E5" s="13">
        <v>3.5</v>
      </c>
      <c r="F5" s="13">
        <v>5.8</v>
      </c>
      <c r="G5" s="13">
        <v>6</v>
      </c>
      <c r="H5" s="13">
        <v>3.68</v>
      </c>
      <c r="I5" s="13">
        <v>6.05</v>
      </c>
      <c r="J5" s="13">
        <v>5.7</v>
      </c>
      <c r="K5" s="13">
        <v>4.62</v>
      </c>
      <c r="L5" s="13">
        <v>5.59</v>
      </c>
      <c r="M5" s="13">
        <v>5.69</v>
      </c>
      <c r="N5" s="13">
        <v>5</v>
      </c>
      <c r="O5" s="13">
        <v>4.67</v>
      </c>
      <c r="P5" s="13">
        <v>5.78</v>
      </c>
      <c r="Q5" s="13"/>
      <c r="R5" s="13"/>
      <c r="S5" s="13"/>
      <c r="T5" s="13"/>
    </row>
    <row r="6" spans="1:20" x14ac:dyDescent="0.25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</row>
    <row r="7" spans="1:20" x14ac:dyDescent="0.25">
      <c r="A7" s="16" t="s">
        <v>66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</row>
    <row r="8" spans="1:20" x14ac:dyDescent="0.25">
      <c r="A8" s="7" t="s">
        <v>41</v>
      </c>
      <c r="B8" s="10" t="str">
        <f>IF(ISBLANK(B2)," ",VLOOKUP(B2,Sheet3!$A$2:$B$32,2,FALSE))</f>
        <v>Highveld</v>
      </c>
      <c r="C8" s="10" t="str">
        <f>IF(ISBLANK(C2)," ",VLOOKUP(C2,Sheet3!$A$2:$B$32,2,FALSE))</f>
        <v>Eastern Escarpment Mountains</v>
      </c>
      <c r="D8" s="10" t="str">
        <f>IF(ISBLANK(D2)," ",VLOOKUP(D2,Sheet3!$A$2:$B$32,2,FALSE))</f>
        <v>Eastern Escarpment Mountains</v>
      </c>
      <c r="E8" s="10" t="str">
        <f>IF(ISBLANK(E2)," ",VLOOKUP(E2,Sheet3!$A$2:$B$32,2,FALSE))</f>
        <v>Eastern Escarpment Mountains</v>
      </c>
      <c r="F8" s="10" t="str">
        <f>IF(ISBLANK(F2)," ",VLOOKUP(F2,Sheet3!$A$2:$B$32,2,FALSE))</f>
        <v>Eastern Escarpment Mountains</v>
      </c>
      <c r="G8" s="10" t="str">
        <f>IF(ISBLANK(G2)," ",VLOOKUP(G2,Sheet3!$A$2:$B$32,2,FALSE))</f>
        <v>Eastern Escarpment Mountains</v>
      </c>
      <c r="H8" s="10" t="str">
        <f>IF(ISBLANK(H2)," ",VLOOKUP(H2,Sheet3!$A$2:$B$32,2,FALSE))</f>
        <v>Highveld</v>
      </c>
      <c r="I8" s="10" t="str">
        <f>IF(ISBLANK(I2)," ",VLOOKUP(I2,Sheet3!$A$2:$B$32,2,FALSE))</f>
        <v>Southern Kalahari</v>
      </c>
      <c r="J8" s="10" t="str">
        <f>IF(ISBLANK(J2)," ",VLOOKUP(J2,Sheet3!$A$2:$B$32,2,FALSE))</f>
        <v>Nama Karoo</v>
      </c>
      <c r="K8" s="10" t="str">
        <f>IF(ISBLANK(K2)," ",VLOOKUP(K2,Sheet3!$A$2:$B$32,2,FALSE))</f>
        <v>Nama Karoo</v>
      </c>
      <c r="L8" s="10" t="str">
        <f>IF(ISBLANK(L2)," ",VLOOKUP(L2,Sheet3!$A$2:$B$32,2,FALSE))</f>
        <v>Nama Karoo</v>
      </c>
      <c r="M8" s="10" t="str">
        <f>IF(ISBLANK(M2)," ",VLOOKUP(M2,Sheet3!$A$2:$B$32,2,FALSE))</f>
        <v>Nama Karoo</v>
      </c>
      <c r="N8" s="10" t="str">
        <f>IF(ISBLANK(N2)," ",VLOOKUP(N2,Sheet3!$A$2:$B$32,2,FALSE))</f>
        <v>Nama Karoo</v>
      </c>
      <c r="O8" s="10" t="str">
        <f>IF(ISBLANK(O2)," ",VLOOKUP(O2,Sheet3!$A$2:$B$32,2,FALSE))</f>
        <v>Nama Karoo</v>
      </c>
      <c r="P8" s="10" t="str">
        <f>IF(ISBLANK(P2)," ",VLOOKUP(P2,Sheet3!$A$2:$B$32,2,FALSE))</f>
        <v>Nama Karoo</v>
      </c>
      <c r="Q8" s="10" t="str">
        <f>IF(ISBLANK(Q2)," ",VLOOKUP(Q2,Sheet3!$A$2:$B$32,2,FALSE))</f>
        <v xml:space="preserve"> </v>
      </c>
      <c r="R8" s="10" t="str">
        <f>IF(ISBLANK(R2)," ",VLOOKUP(R2,Sheet3!$A$2:$B$32,2,FALSE))</f>
        <v xml:space="preserve"> </v>
      </c>
      <c r="S8" s="10" t="str">
        <f>IF(ISBLANK(S2)," ",VLOOKUP(S2,Sheet3!$A$2:$B$32,2,FALSE))</f>
        <v xml:space="preserve"> </v>
      </c>
      <c r="T8" s="10" t="str">
        <f>IF(ISBLANK(T2)," ",VLOOKUP(T2,Sheet3!$A$2:$B$32,2,FALSE))</f>
        <v xml:space="preserve"> </v>
      </c>
    </row>
    <row r="9" spans="1:20" x14ac:dyDescent="0.25">
      <c r="A9" s="9" t="s">
        <v>42</v>
      </c>
      <c r="B9" s="10" t="str">
        <f>IF(ISBLANK(B4)," ",IF(Sheet1!$F7&gt;'Data Form'!B4,"Seriously modified",IF(AND(Sheet1!$F7&lt;='Data Form'!B4,B4&lt;Sheet1!$E7),"Poor",IF(AND(Sheet1!$E7&lt;=B4,B4&lt;Sheet1!$D7),"Fair",IF(AND(Sheet1!$D7&lt;=B4,B4&lt;Sheet1!$C7),"Good",IF(AND(Sheet1!$C7&lt;=B4,B4&lt;1000),"Natural"))))))</f>
        <v>Poor</v>
      </c>
      <c r="C9" s="10" t="str">
        <f>IF(ISBLANK(C4)," ",IF(Sheet1!$F8&gt;'Data Form'!C4,"Seriously modified",IF(AND(Sheet1!$F8&lt;='Data Form'!C4,C4&lt;Sheet1!$E8),"Poor",IF(AND(Sheet1!$E8&lt;=C4,C4&lt;Sheet1!$D8),"Fair",IF(AND(Sheet1!$D8&lt;=C4,C4&lt;Sheet1!$C8),"Good",IF(AND(Sheet1!$C8&lt;=C4,C4&lt;1000),"Natural"))))))</f>
        <v>Natural</v>
      </c>
      <c r="D9" s="10" t="str">
        <f>IF(ISBLANK(D4)," ",IF(Sheet1!$F9&gt;'Data Form'!D4,"Seriously modified",IF(AND(Sheet1!$F9&lt;='Data Form'!D4,D4&lt;Sheet1!$E9),"Poor",IF(AND(Sheet1!$E9&lt;=D4,D4&lt;Sheet1!$D9),"Fair",IF(AND(Sheet1!$D9&lt;=D4,D4&lt;Sheet1!$C9),"Good",IF(AND(Sheet1!$C9&lt;=D4,D4&lt;1000),"Natural"))))))</f>
        <v>Natural</v>
      </c>
      <c r="E9" s="10" t="str">
        <f>IF(ISBLANK(E4)," ",IF(Sheet1!$F10&gt;'Data Form'!E4,"Seriously modified",IF(AND(Sheet1!$F10&lt;='Data Form'!E4,E4&lt;Sheet1!$E10),"Poor",IF(AND(Sheet1!$E10&lt;=E4,E4&lt;Sheet1!$D10),"Fair",IF(AND(Sheet1!$D10&lt;=E4,E4&lt;Sheet1!$C10),"Good",IF(AND(Sheet1!$C10&lt;=E4,E4&lt;1000),"Natural"))))))</f>
        <v>Seriously modified</v>
      </c>
      <c r="F9" s="10" t="str">
        <f>IF(ISBLANK(F4)," ",IF(Sheet1!$F11&gt;'Data Form'!F4,"Seriously modified",IF(AND(Sheet1!$F11&lt;='Data Form'!F4,F4&lt;Sheet1!$E11),"Poor",IF(AND(Sheet1!$E11&lt;=F4,F4&lt;Sheet1!$D11),"Fair",IF(AND(Sheet1!$D11&lt;=F4,F4&lt;Sheet1!$C11),"Good",IF(AND(Sheet1!$C11&lt;=F4,F4&lt;1000),"Natural"))))))</f>
        <v>Natural</v>
      </c>
      <c r="G9" s="10" t="str">
        <f>IF(ISBLANK(G4)," ",IF(Sheet1!$F12&gt;'Data Form'!G4,"Seriously modified",IF(AND(Sheet1!$F12&lt;='Data Form'!G4,G4&lt;Sheet1!$E12),"Poor",IF(AND(Sheet1!$E12&lt;=G4,G4&lt;Sheet1!$D12),"Fair",IF(AND(Sheet1!$D12&lt;=G4,G4&lt;Sheet1!$C12),"Good",IF(AND(Sheet1!$C12&lt;=G4,G4&lt;1000),"Natural"))))))</f>
        <v>Natural</v>
      </c>
      <c r="H9" s="10" t="str">
        <f>IF(ISBLANK(H4)," ",IF(Sheet1!$F13&gt;'Data Form'!H4,"Seriously modified",IF(AND(Sheet1!$F13&lt;='Data Form'!H4,H4&lt;Sheet1!$E13),"Poor",IF(AND(Sheet1!$E13&lt;=H4,H4&lt;Sheet1!$D13),"Fair",IF(AND(Sheet1!$D13&lt;=H4,H4&lt;Sheet1!$C13),"Good",IF(AND(Sheet1!$C13&lt;=H4,H4&lt;1000),"Natural"))))))</f>
        <v>Fair</v>
      </c>
      <c r="I9" s="10" t="str">
        <f>IF(ISBLANK(I4)," ",IF(Sheet1!$F14&gt;'Data Form'!I4,"Seriously modified",IF(AND(Sheet1!$F14&lt;='Data Form'!I4,I4&lt;Sheet1!$E14),"Poor",IF(AND(Sheet1!$E14&lt;=I4,I4&lt;Sheet1!$D14),"Fair",IF(AND(Sheet1!$D14&lt;=I4,I4&lt;Sheet1!$C14),"Good",IF(AND(Sheet1!$C14&lt;=I4,I4&lt;1000),"Natural"))))))</f>
        <v>Natural</v>
      </c>
      <c r="J9" s="10" t="str">
        <f>IF(ISBLANK(J4)," ",IF(Sheet1!$F15&gt;'Data Form'!J4,"Seriously modified",IF(AND(Sheet1!$F15&lt;='Data Form'!J4,J4&lt;Sheet1!$E15),"Poor",IF(AND(Sheet1!$E15&lt;=J4,J4&lt;Sheet1!$D15),"Fair",IF(AND(Sheet1!$D15&lt;=J4,J4&lt;Sheet1!$C15),"Good",IF(AND(Sheet1!$C15&lt;=J4,J4&lt;1000),"Natural"))))))</f>
        <v>Poor</v>
      </c>
      <c r="K9" s="10" t="str">
        <f>IF(ISBLANK(K4)," ",IF(Sheet1!$F16&gt;'Data Form'!K4,"Seriously modified",IF(AND(Sheet1!$F16&lt;='Data Form'!K4,K4&lt;Sheet1!$E16),"Poor",IF(AND(Sheet1!$E16&lt;=K4,K4&lt;Sheet1!$D16),"Fair",IF(AND(Sheet1!$D16&lt;=K4,K4&lt;Sheet1!$C16),"Good",IF(AND(Sheet1!$C16&lt;=K4,K4&lt;1000),"Natural"))))))</f>
        <v>Poor</v>
      </c>
      <c r="L9" s="10" t="str">
        <f>IF(ISBLANK(L4)," ",IF(Sheet1!$F17&gt;'Data Form'!L4,"Seriously modified",IF(AND(Sheet1!$F17&lt;='Data Form'!L4,L4&lt;Sheet1!$E17),"Poor",IF(AND(Sheet1!$E17&lt;=L4,L4&lt;Sheet1!$D17),"Fair",IF(AND(Sheet1!$D17&lt;=L4,L4&lt;Sheet1!$C17),"Good",IF(AND(Sheet1!$C17&lt;=L4,L4&lt;1000),"Natural"))))))</f>
        <v>Fair</v>
      </c>
      <c r="M9" s="10" t="str">
        <f>IF(ISBLANK(M4)," ",IF(Sheet1!$F18&gt;'Data Form'!M4,"Seriously modified",IF(AND(Sheet1!$F18&lt;='Data Form'!M4,M4&lt;Sheet1!$E18),"Poor",IF(AND(Sheet1!$E18&lt;=M4,M4&lt;Sheet1!$D18),"Fair",IF(AND(Sheet1!$D18&lt;=M4,M4&lt;Sheet1!$C18),"Good",IF(AND(Sheet1!$C18&lt;=M4,M4&lt;1000),"Natural"))))))</f>
        <v>Fair</v>
      </c>
      <c r="N9" s="10" t="str">
        <f>IF(ISBLANK(N4)," ",IF(Sheet1!$F19&gt;'Data Form'!N4,"Seriously modified",IF(AND(Sheet1!$F19&lt;='Data Form'!N4,N4&lt;Sheet1!$E19),"Poor",IF(AND(Sheet1!$E19&lt;=N4,N4&lt;Sheet1!$D19),"Fair",IF(AND(Sheet1!$D19&lt;=N4,N4&lt;Sheet1!$C19),"Good",IF(AND(Sheet1!$C19&lt;=N4,N4&lt;1000),"Natural"))))))</f>
        <v>Seriously modified</v>
      </c>
      <c r="O9" s="10" t="str">
        <f>IF(ISBLANK(O4)," ",IF(Sheet1!$F20&gt;'Data Form'!O4,"Seriously modified",IF(AND(Sheet1!$F20&lt;='Data Form'!O4,O4&lt;Sheet1!$E20),"Poor",IF(AND(Sheet1!$E20&lt;=O4,O4&lt;Sheet1!$D20),"Fair",IF(AND(Sheet1!$D20&lt;=O4,O4&lt;Sheet1!$C20),"Good",IF(AND(Sheet1!$C20&lt;=O4,O4&lt;1000),"Natural"))))))</f>
        <v>Fair</v>
      </c>
      <c r="P9" s="10" t="str">
        <f>IF(ISBLANK(P4)," ",IF(Sheet1!$F21&gt;'Data Form'!P4,"Seriously modified",IF(AND(Sheet1!$F21&lt;='Data Form'!P4,P4&lt;Sheet1!$E21),"Poor",IF(AND(Sheet1!$E21&lt;=P4,P4&lt;Sheet1!$D21),"Fair",IF(AND(Sheet1!$D21&lt;=P4,P4&lt;Sheet1!$C21),"Good",IF(AND(Sheet1!$C21&lt;=P4,P4&lt;1000),"Natural"))))))</f>
        <v>Natural</v>
      </c>
      <c r="Q9" s="10" t="str">
        <f>IF(ISBLANK(Q4)," ",IF(Sheet1!$F22&gt;'Data Form'!Q4,"Seriously modified",IF(AND(Sheet1!$F22&lt;='Data Form'!Q4,Q4&lt;Sheet1!$E22),"Poor",IF(AND(Sheet1!$E22&lt;=Q4,Q4&lt;Sheet1!$D22),"Fair",IF(AND(Sheet1!$D22&lt;=Q4,Q4&lt;Sheet1!$C22),"Good",IF(AND(Sheet1!$C22&lt;=Q4,Q4&lt;1000),"Natural"))))))</f>
        <v xml:space="preserve"> </v>
      </c>
      <c r="R9" s="10" t="str">
        <f>IF(ISBLANK(R4)," ",IF(Sheet1!$F23&gt;'Data Form'!R4,"Seriously modified",IF(AND(Sheet1!$F23&lt;='Data Form'!R4,R4&lt;Sheet1!$E23),"Poor",IF(AND(Sheet1!$E23&lt;=R4,R4&lt;Sheet1!$D23),"Fair",IF(AND(Sheet1!$D23&lt;=R4,R4&lt;Sheet1!$C23),"Good",IF(AND(Sheet1!$C23&lt;=R4,R4&lt;1000),"Natural"))))))</f>
        <v xml:space="preserve"> </v>
      </c>
      <c r="S9" s="10" t="str">
        <f>IF(ISBLANK(S4)," ",IF(Sheet1!$F24&gt;'Data Form'!S4,"Seriously modified",IF(AND(Sheet1!$F24&lt;='Data Form'!S4,S4&lt;Sheet1!$E24),"Poor",IF(AND(Sheet1!$E24&lt;=S4,S4&lt;Sheet1!$D24),"Fair",IF(AND(Sheet1!$D24&lt;=S4,S4&lt;Sheet1!$C24),"Good",IF(AND(Sheet1!$C24&lt;=S4,S4&lt;1000),"Natural"))))))</f>
        <v xml:space="preserve"> </v>
      </c>
      <c r="T9" s="10" t="str">
        <f>IF(ISBLANK(T4)," ",IF(Sheet1!$F25&gt;'Data Form'!T4,"Seriously modified",IF(AND(Sheet1!$F25&lt;='Data Form'!T4,T4&lt;Sheet1!$E25),"Poor",IF(AND(Sheet1!$E25&lt;=T4,T4&lt;Sheet1!$D25),"Fair",IF(AND(Sheet1!$D25&lt;=T4,T4&lt;Sheet1!$C25),"Good",IF(AND(Sheet1!$C25&lt;=T4,T4&lt;1000),"Natural"))))))</f>
        <v xml:space="preserve"> </v>
      </c>
    </row>
    <row r="10" spans="1:20" x14ac:dyDescent="0.25">
      <c r="A10" s="8" t="s">
        <v>43</v>
      </c>
      <c r="B10" s="10" t="str">
        <f>IF(ISBLANK(B5)," ",IF(Sheet1!$J7&gt;'Data Form'!B5,"Seriously modified",IF(AND(Sheet1!$J7&lt;='Data Form'!B5,B5&lt;Sheet1!$I7),"Poor",IF(AND(Sheet1!$I7&lt;=B5,B5&lt;Sheet1!$H7),"Fair",IF(AND(Sheet1!$H7&lt;=B5,B5&lt;Sheet1!$G7),"Good",IF(AND(Sheet1!$G7&lt;=B5,B5&lt;10),"Natural"))))))</f>
        <v>Natural</v>
      </c>
      <c r="C10" s="10" t="str">
        <f>IF(ISBLANK(C5)," ",IF(Sheet1!$J8&gt;'Data Form'!C5,"Seriously modified",IF(AND(Sheet1!$J8&lt;='Data Form'!C5,C5&lt;Sheet1!$I8),"Poor",IF(AND(Sheet1!$I8&lt;=C5,C5&lt;Sheet1!$H8),"Fair",IF(AND(Sheet1!$H8&lt;=C5,C5&lt;Sheet1!$G8),"Good",IF(AND(Sheet1!$G8&lt;=C5,C5&lt;10),"Natural"))))))</f>
        <v>Fair</v>
      </c>
      <c r="D10" s="10" t="str">
        <f>IF(ISBLANK(D5)," ",IF(Sheet1!$J9&gt;'Data Form'!D5,"Seriously modified",IF(AND(Sheet1!$J9&lt;='Data Form'!D5,D5&lt;Sheet1!$I9),"Poor",IF(AND(Sheet1!$I9&lt;=D5,D5&lt;Sheet1!$H9),"Fair",IF(AND(Sheet1!$H9&lt;=D5,D5&lt;Sheet1!$G9),"Good",IF(AND(Sheet1!$G9&lt;=D5,D5&lt;10),"Natural"))))))</f>
        <v>Natural</v>
      </c>
      <c r="E10" s="10" t="str">
        <f>IF(ISBLANK(E5)," ",IF(Sheet1!$J10&gt;'Data Form'!E5,"Seriously modified",IF(AND(Sheet1!$J10&lt;='Data Form'!E5,E5&lt;Sheet1!$I10),"Poor",IF(AND(Sheet1!$I10&lt;=E5,E5&lt;Sheet1!$H10),"Fair",IF(AND(Sheet1!$H10&lt;=E5,E5&lt;Sheet1!$G10),"Good",IF(AND(Sheet1!$G10&lt;=E5,E5&lt;10),"Natural"))))))</f>
        <v>Seriously modified</v>
      </c>
      <c r="F10" s="10" t="str">
        <f>IF(ISBLANK(F5)," ",IF(Sheet1!$J11&gt;'Data Form'!F5,"Seriously modified",IF(AND(Sheet1!$J11&lt;='Data Form'!F5,F5&lt;Sheet1!$I11),"Poor",IF(AND(Sheet1!$I11&lt;=F5,F5&lt;Sheet1!$H11),"Fair",IF(AND(Sheet1!$H11&lt;=F5,F5&lt;Sheet1!$G11),"Good",IF(AND(Sheet1!$G11&lt;=F5,F5&lt;10),"Natural"))))))</f>
        <v>Natural</v>
      </c>
      <c r="G10" s="10" t="str">
        <f>IF(ISBLANK(G5)," ",IF(Sheet1!$J12&gt;'Data Form'!G5,"Seriously modified",IF(AND(Sheet1!$J12&lt;='Data Form'!G5,G5&lt;Sheet1!$I12),"Poor",IF(AND(Sheet1!$I12&lt;=G5,G5&lt;Sheet1!$H12),"Fair",IF(AND(Sheet1!$H12&lt;=G5,G5&lt;Sheet1!$G12),"Good",IF(AND(Sheet1!$G12&lt;=G5,G5&lt;10),"Natural"))))))</f>
        <v>Natural</v>
      </c>
      <c r="H10" s="10" t="str">
        <f>IF(ISBLANK(H5)," ",IF(Sheet1!$J13&gt;'Data Form'!H5,"Seriously modified",IF(AND(Sheet1!$J13&lt;='Data Form'!H5,H5&lt;Sheet1!$I13),"Poor",IF(AND(Sheet1!$I13&lt;=H5,H5&lt;Sheet1!$H13),"Fair",IF(AND(Sheet1!$H13&lt;=H5,H5&lt;Sheet1!$G13),"Good",IF(AND(Sheet1!$G13&lt;=H5,H5&lt;10),"Natural"))))))</f>
        <v>Seriously modified</v>
      </c>
      <c r="I10" s="10" t="str">
        <f>IF(ISBLANK(I5)," ",IF(Sheet1!$J14&gt;'Data Form'!I5,"Seriously modified",IF(AND(Sheet1!$J14&lt;='Data Form'!I5,I5&lt;Sheet1!$I14),"Poor",IF(AND(Sheet1!$I14&lt;=I5,I5&lt;Sheet1!$H14),"Fair",IF(AND(Sheet1!$H14&lt;=I5,I5&lt;Sheet1!$G14),"Good",IF(AND(Sheet1!$G14&lt;=I5,I5&lt;10),"Natural"))))))</f>
        <v>Natural</v>
      </c>
      <c r="J10" s="10" t="str">
        <f>IF(ISBLANK(J5)," ",IF(Sheet1!$J15&gt;'Data Form'!J5,"Seriously modified",IF(AND(Sheet1!$J15&lt;='Data Form'!J5,J5&lt;Sheet1!$I15),"Poor",IF(AND(Sheet1!$I15&lt;=J5,J5&lt;Sheet1!$H15),"Fair",IF(AND(Sheet1!$H15&lt;=J5,J5&lt;Sheet1!$G15),"Good",IF(AND(Sheet1!$G15&lt;=J5,J5&lt;10),"Natural"))))))</f>
        <v>Good</v>
      </c>
      <c r="K10" s="10" t="str">
        <f>IF(ISBLANK(K5)," ",IF(Sheet1!$J16&gt;'Data Form'!K5,"Seriously modified",IF(AND(Sheet1!$J16&lt;='Data Form'!K5,K5&lt;Sheet1!$I16),"Poor",IF(AND(Sheet1!$I16&lt;=K5,K5&lt;Sheet1!$H16),"Fair",IF(AND(Sheet1!$H16&lt;=K5,K5&lt;Sheet1!$G16),"Good",IF(AND(Sheet1!$G16&lt;=K5,K5&lt;10),"Natural"))))))</f>
        <v>Seriously modified</v>
      </c>
      <c r="L10" s="10" t="str">
        <f>IF(ISBLANK(L5)," ",IF(Sheet1!$J17&gt;'Data Form'!L5,"Seriously modified",IF(AND(Sheet1!$J17&lt;='Data Form'!L5,L5&lt;Sheet1!$I17),"Poor",IF(AND(Sheet1!$I17&lt;=L5,L5&lt;Sheet1!$H17),"Fair",IF(AND(Sheet1!$H17&lt;=L5,L5&lt;Sheet1!$G17),"Good",IF(AND(Sheet1!$G17&lt;=L5,L5&lt;10),"Natural"))))))</f>
        <v>Good</v>
      </c>
      <c r="M10" s="10" t="str">
        <f>IF(ISBLANK(M5)," ",IF(Sheet1!$J18&gt;'Data Form'!M5,"Seriously modified",IF(AND(Sheet1!$J18&lt;='Data Form'!M5,M5&lt;Sheet1!$I18),"Poor",IF(AND(Sheet1!$I18&lt;=M5,M5&lt;Sheet1!$H118),"Fair",IF(AND(Sheet1!$H18&lt;=M5,M5&lt;Sheet1!$G18),"Good",IF(AND(Sheet1!$G18&lt;=M5,M5&lt;10),"Natural"))))))</f>
        <v>Good</v>
      </c>
      <c r="N10" s="10" t="str">
        <f>IF(ISBLANK(N5)," ",IF(Sheet1!$J19&gt;'Data Form'!N5,"Seriously modified",IF(AND(Sheet1!$J19&lt;='Data Form'!N5,N5&lt;Sheet1!$I19),"Poor",IF(AND(Sheet1!$I19&lt;=N5,N5&lt;Sheet1!$H19),"Fair",IF(AND(Sheet1!$H19&lt;=N5,N5&lt;Sheet1!$G19),"Good",IF(AND(Sheet1!$G19&lt;=N5,N5&lt;10),"Natural"))))))</f>
        <v>Poor</v>
      </c>
      <c r="O10" s="10" t="str">
        <f>IF(ISBLANK(O5)," ",IF(Sheet1!$J20&gt;'Data Form'!O5,"Seriously modified",IF(AND(Sheet1!$J20&lt;='Data Form'!O5,O5&lt;Sheet1!$I20),"Poor",IF(AND(Sheet1!$I20&lt;=O5,O5&lt;Sheet1!$H20),"Fair",IF(AND(Sheet1!$H20&lt;=O5,O5&lt;Sheet1!$G20),"Good",IF(AND(Sheet1!$G20&lt;=O5,O5&lt;10),"Natural"))))))</f>
        <v>Seriously modified</v>
      </c>
      <c r="P10" s="10" t="str">
        <f>IF(ISBLANK(P5)," ",IF(Sheet1!$J21&gt;'Data Form'!P5,"Seriously modified",IF(AND(Sheet1!$J21&lt;='Data Form'!P5,P5&lt;Sheet1!$I21),"Poor",IF(AND(Sheet1!$I21&lt;=P5,P5&lt;Sheet1!$H21),"Fair",IF(AND(Sheet1!$H21&lt;=P5,P5&lt;Sheet1!$G21),"Good",IF(AND(Sheet1!$G21&lt;=P5,P5&lt;10),"Natural"))))))</f>
        <v>Good</v>
      </c>
      <c r="Q10" s="10" t="str">
        <f>IF(ISBLANK(Q5)," ",IF(Sheet1!$J22&gt;'Data Form'!Q5,"Seriously modified",IF(AND(Sheet1!$J22&lt;='Data Form'!Q5,Q5&lt;Sheet1!$I22),"Poor",IF(AND(Sheet1!$I22&lt;=Q5,Q5&lt;Sheet1!$H22),"Fair",IF(AND(Sheet1!$H22&lt;=Q5,Q5&lt;Sheet1!$G22),"Good",IF(AND(Sheet1!$G22&lt;=Q5,Q5&lt;10),"Natural"))))))</f>
        <v xml:space="preserve"> </v>
      </c>
      <c r="R10" s="10" t="str">
        <f>IF(ISBLANK(R5)," ",IF(Sheet1!$J23&gt;'Data Form'!R5,"Seriously modified",IF(AND(Sheet1!$J23&lt;='Data Form'!R5,R5&lt;Sheet1!$I23),"Poor",IF(AND(Sheet1!$I23&lt;=R5,R5&lt;Sheet1!$H23),"Fair",IF(AND(Sheet1!$H23&lt;=R5,R5&lt;Sheet1!$G23),"Good",IF(AND(Sheet1!$G23&lt;=R5,R5&lt;10),"Natural"))))))</f>
        <v xml:space="preserve"> </v>
      </c>
      <c r="S10" s="10" t="str">
        <f>IF(ISBLANK(S5)," ",IF(Sheet1!$J24&gt;'Data Form'!S5,"Seriously modified",IF(AND(Sheet1!$J24&lt;='Data Form'!S5,S5&lt;Sheet1!$I24),"Poor",IF(AND(Sheet1!$I24&lt;=S5,S5&lt;Sheet1!$H24),"Fair",IF(AND(Sheet1!$H24&lt;=S5,S5&lt;Sheet1!$G24),"Good",IF(AND(Sheet1!$G24&lt;=S5,S5&lt;10),"Natural"))))))</f>
        <v xml:space="preserve"> </v>
      </c>
      <c r="T10" s="10" t="str">
        <f>IF(ISBLANK(T5)," ",IF(Sheet1!$J25&gt;'Data Form'!T5,"Seriously modified",IF(AND(Sheet1!$J25&lt;='Data Form'!T5,T5&lt;Sheet1!$I25),"Poor",IF(AND(Sheet1!$I25&lt;=T5,T5&lt;Sheet1!$H25),"Fair",IF(AND(Sheet1!$H25&lt;=T5,T5&lt;Sheet1!$G25),"Good",IF(AND(Sheet1!$G25&lt;=T5,T5&lt;10),"Natural"))))))</f>
        <v xml:space="preserve"> </v>
      </c>
    </row>
  </sheetData>
  <sheetProtection password="CEE4" sheet="1" formatCells="0" formatColumns="0" formatRows="0" sort="0" autoFilter="0" pivotTables="0"/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'Raw data'!$U$2:$U$4</xm:f>
          </x14:formula1>
          <xm:sqref>B3:T3</xm:sqref>
        </x14:dataValidation>
        <x14:dataValidation type="list" allowBlank="1" showInputMessage="1" showErrorMessage="1">
          <x14:formula1>
            <xm:f>Sheet3!$A$2:$A$32</xm:f>
          </x14:formula1>
          <xm:sqref>B2:T2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D13" sqref="D13"/>
    </sheetView>
  </sheetViews>
  <sheetFormatPr defaultRowHeight="15" zeroHeight="1" x14ac:dyDescent="0.25"/>
  <cols>
    <col min="1" max="1" width="8.7109375" customWidth="1"/>
    <col min="2" max="2" width="30.42578125" bestFit="1" customWidth="1"/>
    <col min="4" max="4" width="16.85546875" bestFit="1" customWidth="1"/>
    <col min="5" max="5" width="10.5703125" bestFit="1" customWidth="1"/>
    <col min="6" max="6" width="10.7109375" bestFit="1" customWidth="1"/>
    <col min="7" max="8" width="18" bestFit="1" customWidth="1"/>
    <col min="9" max="256" width="0" hidden="1" customWidth="1"/>
  </cols>
  <sheetData>
    <row r="1" spans="1:8" x14ac:dyDescent="0.25">
      <c r="A1" s="11" t="s">
        <v>69</v>
      </c>
      <c r="B1" s="11" t="s">
        <v>70</v>
      </c>
      <c r="C1" s="11" t="s">
        <v>41</v>
      </c>
      <c r="D1" s="11" t="s">
        <v>73</v>
      </c>
      <c r="E1" s="11" t="s">
        <v>34</v>
      </c>
      <c r="F1" s="11" t="s">
        <v>36</v>
      </c>
      <c r="G1" s="11" t="s">
        <v>71</v>
      </c>
      <c r="H1" s="11" t="s">
        <v>72</v>
      </c>
    </row>
    <row r="2" spans="1:8" x14ac:dyDescent="0.25">
      <c r="A2" s="19" t="str">
        <f>'Data Form'!B$1</f>
        <v>OSAEH_11_22</v>
      </c>
      <c r="B2" s="19" t="str">
        <f>'Data Form'!B$8</f>
        <v>Highveld</v>
      </c>
      <c r="C2" s="12">
        <f>'Data Form'!B$2</f>
        <v>11</v>
      </c>
      <c r="D2" s="12" t="str">
        <f>'Data Form'!B3</f>
        <v>Lower</v>
      </c>
      <c r="E2" s="12">
        <f>'Data Form'!B$4</f>
        <v>63</v>
      </c>
      <c r="F2" s="12">
        <f>'Data Form'!B$5</f>
        <v>5.73</v>
      </c>
      <c r="G2" s="18" t="str">
        <f>'Data Form'!B$9</f>
        <v>Poor</v>
      </c>
      <c r="H2" s="18" t="str">
        <f>'Data Form'!B$10</f>
        <v>Natural</v>
      </c>
    </row>
    <row r="3" spans="1:8" x14ac:dyDescent="0.25">
      <c r="A3" s="19" t="str">
        <f>'Data Form'!C$1</f>
        <v>OSAEH_15_2</v>
      </c>
      <c r="B3" s="19" t="str">
        <f>'Data Form'!C$8</f>
        <v>Eastern Escarpment Mountains</v>
      </c>
      <c r="C3" s="12">
        <f>'Data Form'!C$2</f>
        <v>15</v>
      </c>
      <c r="D3" s="12" t="str">
        <f>'Data Form'!C3</f>
        <v>Lower</v>
      </c>
      <c r="E3" s="12">
        <f>'Data Form'!C$4</f>
        <v>93</v>
      </c>
      <c r="F3" s="12">
        <f>'Data Form'!C$5</f>
        <v>4.8899999999999997</v>
      </c>
      <c r="G3" s="18" t="str">
        <f>'Data Form'!C$9</f>
        <v>Natural</v>
      </c>
      <c r="H3" s="18" t="str">
        <f>'Data Form'!C$10</f>
        <v>Fair</v>
      </c>
    </row>
    <row r="4" spans="1:8" x14ac:dyDescent="0.25">
      <c r="A4" s="19" t="str">
        <f>'Data Form'!D$1</f>
        <v>OSAEH_15_1</v>
      </c>
      <c r="B4" s="19" t="str">
        <f>'Data Form'!D$8</f>
        <v>Eastern Escarpment Mountains</v>
      </c>
      <c r="C4" s="12">
        <f>'Data Form'!D$2</f>
        <v>15</v>
      </c>
      <c r="D4" s="12" t="str">
        <f>'Data Form'!D3</f>
        <v>Lower</v>
      </c>
      <c r="E4" s="12">
        <f>'Data Form'!D$4</f>
        <v>112</v>
      </c>
      <c r="F4" s="12">
        <f>'Data Form'!D$5</f>
        <v>7</v>
      </c>
      <c r="G4" s="18" t="str">
        <f>'Data Form'!D$9</f>
        <v>Natural</v>
      </c>
      <c r="H4" s="18" t="str">
        <f>'Data Form'!D$10</f>
        <v>Natural</v>
      </c>
    </row>
    <row r="5" spans="1:8" x14ac:dyDescent="0.25">
      <c r="A5" s="19" t="str">
        <f>'Data Form'!E$1</f>
        <v>OSAEH_15_6</v>
      </c>
      <c r="B5" s="19" t="str">
        <f>'Data Form'!E$8</f>
        <v>Eastern Escarpment Mountains</v>
      </c>
      <c r="C5" s="12">
        <f>'Data Form'!E$2</f>
        <v>15</v>
      </c>
      <c r="D5" s="12" t="str">
        <f>'Data Form'!E3</f>
        <v>Lower</v>
      </c>
      <c r="E5" s="12">
        <f>'Data Form'!E$4</f>
        <v>14</v>
      </c>
      <c r="F5" s="12">
        <f>'Data Form'!E$5</f>
        <v>3.5</v>
      </c>
      <c r="G5" s="18" t="str">
        <f>'Data Form'!E$9</f>
        <v>Seriously modified</v>
      </c>
      <c r="H5" s="18" t="str">
        <f>'Data Form'!E$10</f>
        <v>Seriously modified</v>
      </c>
    </row>
    <row r="6" spans="1:8" x14ac:dyDescent="0.25">
      <c r="A6" s="19" t="str">
        <f>'Data Form'!F$1</f>
        <v>OSAEH_15_3</v>
      </c>
      <c r="B6" s="19" t="str">
        <f>'Data Form'!F$8</f>
        <v>Eastern Escarpment Mountains</v>
      </c>
      <c r="C6" s="12">
        <f>'Data Form'!F$2</f>
        <v>15</v>
      </c>
      <c r="D6" s="12" t="str">
        <f>'Data Form'!F3</f>
        <v>Lower</v>
      </c>
      <c r="E6" s="12">
        <f>'Data Form'!F$4</f>
        <v>87</v>
      </c>
      <c r="F6" s="12">
        <f>'Data Form'!F$5</f>
        <v>5.8</v>
      </c>
      <c r="G6" s="18" t="str">
        <f>'Data Form'!F$9</f>
        <v>Natural</v>
      </c>
      <c r="H6" s="18" t="str">
        <f>'Data Form'!F$10</f>
        <v>Natural</v>
      </c>
    </row>
    <row r="7" spans="1:8" x14ac:dyDescent="0.25">
      <c r="A7" s="19" t="str">
        <f>'Data Form'!G$1</f>
        <v>OSAEH_15_5</v>
      </c>
      <c r="B7" s="19" t="str">
        <f>'Data Form'!G$8</f>
        <v>Eastern Escarpment Mountains</v>
      </c>
      <c r="C7" s="12">
        <f>'Data Form'!G$2</f>
        <v>15</v>
      </c>
      <c r="D7" s="12" t="str">
        <f>'Data Form'!G3</f>
        <v>Lower</v>
      </c>
      <c r="E7" s="12">
        <f>'Data Form'!G$4</f>
        <v>96</v>
      </c>
      <c r="F7" s="12">
        <f>'Data Form'!G$5</f>
        <v>6</v>
      </c>
      <c r="G7" s="18" t="str">
        <f>'Data Form'!G$9</f>
        <v>Natural</v>
      </c>
      <c r="H7" s="18" t="str">
        <f>'Data Form'!G$10</f>
        <v>Natural</v>
      </c>
    </row>
    <row r="8" spans="1:8" x14ac:dyDescent="0.25">
      <c r="A8" s="19" t="str">
        <f>'Data Form'!H$1</f>
        <v>OSAEH_11_20</v>
      </c>
      <c r="B8" s="19" t="str">
        <f>'Data Form'!H$8</f>
        <v>Highveld</v>
      </c>
      <c r="C8" s="12">
        <f>'Data Form'!H$2</f>
        <v>11</v>
      </c>
      <c r="D8" s="12" t="str">
        <f>'Data Form'!H3</f>
        <v>Lower</v>
      </c>
      <c r="E8" s="12">
        <f>'Data Form'!H$4</f>
        <v>70</v>
      </c>
      <c r="F8" s="12">
        <f>'Data Form'!H$5</f>
        <v>3.68</v>
      </c>
      <c r="G8" s="18" t="str">
        <f>'Data Form'!H$9</f>
        <v>Fair</v>
      </c>
      <c r="H8" s="18" t="str">
        <f>'Data Form'!H$10</f>
        <v>Seriously modified</v>
      </c>
    </row>
    <row r="9" spans="1:8" x14ac:dyDescent="0.25">
      <c r="A9" s="19" t="str">
        <f>'Data Form'!I$1</f>
        <v>OSAEH_29_5</v>
      </c>
      <c r="B9" s="19" t="str">
        <f>'Data Form'!I$8</f>
        <v>Southern Kalahari</v>
      </c>
      <c r="C9" s="12">
        <f>'Data Form'!I$2</f>
        <v>29</v>
      </c>
      <c r="D9" s="12" t="str">
        <f>'Data Form'!I3</f>
        <v>Lower</v>
      </c>
      <c r="E9" s="12">
        <f>'Data Form'!I$4</f>
        <v>121</v>
      </c>
      <c r="F9" s="12">
        <f>'Data Form'!I$5</f>
        <v>6.05</v>
      </c>
      <c r="G9" s="18" t="str">
        <f>'Data Form'!I$9</f>
        <v>Natural</v>
      </c>
      <c r="H9" s="18" t="str">
        <f>'Data Form'!I$10</f>
        <v>Natural</v>
      </c>
    </row>
    <row r="10" spans="1:8" x14ac:dyDescent="0.25">
      <c r="A10" s="19" t="str">
        <f>'Data Form'!J$1</f>
        <v>OSAEH_26-2</v>
      </c>
      <c r="B10" s="19" t="str">
        <f>'Data Form'!J$8</f>
        <v>Nama Karoo</v>
      </c>
      <c r="C10" s="12">
        <f>'Data Form'!J$2</f>
        <v>26</v>
      </c>
      <c r="D10" s="12" t="str">
        <f>'Data Form'!J3</f>
        <v>Lower</v>
      </c>
      <c r="E10" s="12">
        <f>'Data Form'!J$4</f>
        <v>57</v>
      </c>
      <c r="F10" s="12">
        <f>'Data Form'!J$5</f>
        <v>5.7</v>
      </c>
      <c r="G10" s="18" t="str">
        <f>'Data Form'!J$9</f>
        <v>Poor</v>
      </c>
      <c r="H10" s="18" t="str">
        <f>'Data Form'!J$10</f>
        <v>Good</v>
      </c>
    </row>
    <row r="11" spans="1:8" x14ac:dyDescent="0.25">
      <c r="A11" s="19" t="str">
        <f>'Data Form'!K$1</f>
        <v>OSAEH_26_12</v>
      </c>
      <c r="B11" s="19" t="str">
        <f>'Data Form'!K$8</f>
        <v>Nama Karoo</v>
      </c>
      <c r="C11" s="12">
        <f>'Data Form'!K$2</f>
        <v>26</v>
      </c>
      <c r="D11" s="12" t="str">
        <f>'Data Form'!K3</f>
        <v>Lower</v>
      </c>
      <c r="E11" s="12">
        <f>'Data Form'!K$4</f>
        <v>60</v>
      </c>
      <c r="F11" s="12">
        <f>'Data Form'!K$5</f>
        <v>4.62</v>
      </c>
      <c r="G11" s="18" t="str">
        <f>'Data Form'!K$9</f>
        <v>Poor</v>
      </c>
      <c r="H11" s="18" t="str">
        <f>'Data Form'!K$10</f>
        <v>Seriously modified</v>
      </c>
    </row>
    <row r="12" spans="1:8" x14ac:dyDescent="0.25">
      <c r="A12" s="19" t="str">
        <f>'Data Form'!L$1</f>
        <v>OSAEH_26_15</v>
      </c>
      <c r="B12" s="19" t="str">
        <f>'Data Form'!L$8</f>
        <v>Nama Karoo</v>
      </c>
      <c r="C12" s="12">
        <f>'Data Form'!L$2</f>
        <v>26</v>
      </c>
      <c r="D12" s="12" t="str">
        <f>'Data Form'!L3</f>
        <v>Lower</v>
      </c>
      <c r="E12" s="12">
        <f>'Data Form'!L$4</f>
        <v>95</v>
      </c>
      <c r="F12" s="12">
        <f>'Data Form'!L$5</f>
        <v>5.59</v>
      </c>
      <c r="G12" s="18" t="str">
        <f>'Data Form'!L$9</f>
        <v>Fair</v>
      </c>
      <c r="H12" s="18" t="str">
        <f>'Data Form'!L$10</f>
        <v>Good</v>
      </c>
    </row>
    <row r="13" spans="1:8" x14ac:dyDescent="0.25">
      <c r="A13" s="19" t="str">
        <f>'Data Form'!M$1</f>
        <v>OSAEH_26_08</v>
      </c>
      <c r="B13" s="19" t="str">
        <f>'Data Form'!M$8</f>
        <v>Nama Karoo</v>
      </c>
      <c r="C13" s="12">
        <f>'Data Form'!M$2</f>
        <v>26</v>
      </c>
      <c r="D13" s="17" t="str">
        <f>'Data Form'!M3</f>
        <v>Lower</v>
      </c>
      <c r="E13" s="12">
        <f>'Data Form'!M$4</f>
        <v>91</v>
      </c>
      <c r="F13" s="12">
        <f>'Data Form'!M$5</f>
        <v>5.69</v>
      </c>
      <c r="G13" s="18" t="str">
        <f>'Data Form'!M$9</f>
        <v>Fair</v>
      </c>
      <c r="H13" s="18" t="str">
        <f>'Data Form'!M$10</f>
        <v>Good</v>
      </c>
    </row>
    <row r="14" spans="1:8" x14ac:dyDescent="0.25">
      <c r="A14" s="19" t="str">
        <f>'Data Form'!N$1</f>
        <v>OSAEH_26_14</v>
      </c>
      <c r="B14" s="19" t="str">
        <f>'Data Form'!N$8</f>
        <v>Nama Karoo</v>
      </c>
      <c r="C14" s="12">
        <f>'Data Form'!N$2</f>
        <v>26</v>
      </c>
      <c r="D14" s="12" t="str">
        <f>'Data Form'!N3</f>
        <v>Lower</v>
      </c>
      <c r="E14" s="12">
        <f>'Data Form'!N$4</f>
        <v>25</v>
      </c>
      <c r="F14" s="12">
        <f>'Data Form'!N$5</f>
        <v>5</v>
      </c>
      <c r="G14" s="18" t="str">
        <f>'Data Form'!N$9</f>
        <v>Seriously modified</v>
      </c>
      <c r="H14" s="18" t="str">
        <f>'Data Form'!N$10</f>
        <v>Poor</v>
      </c>
    </row>
    <row r="15" spans="1:8" x14ac:dyDescent="0.25">
      <c r="A15" s="19" t="str">
        <f>'Data Form'!O$1</f>
        <v>OSAEH_26_13</v>
      </c>
      <c r="B15" s="19" t="str">
        <f>'Data Form'!O$8</f>
        <v>Nama Karoo</v>
      </c>
      <c r="C15" s="12">
        <f>'Data Form'!O$2</f>
        <v>26</v>
      </c>
      <c r="D15" s="12" t="str">
        <f>'Data Form'!O3</f>
        <v>Lower</v>
      </c>
      <c r="E15" s="12">
        <f>'Data Form'!O$4</f>
        <v>84</v>
      </c>
      <c r="F15" s="12">
        <f>'Data Form'!O$5</f>
        <v>4.67</v>
      </c>
      <c r="G15" s="18" t="str">
        <f>'Data Form'!O$9</f>
        <v>Fair</v>
      </c>
      <c r="H15" s="18" t="str">
        <f>'Data Form'!O$10</f>
        <v>Seriously modified</v>
      </c>
    </row>
    <row r="16" spans="1:8" x14ac:dyDescent="0.25">
      <c r="A16" s="19" t="str">
        <f>'Data Form'!P$1</f>
        <v>OSAEH_26_11</v>
      </c>
      <c r="B16" s="19" t="str">
        <f>'Data Form'!P$8</f>
        <v>Nama Karoo</v>
      </c>
      <c r="C16" s="12">
        <f>'Data Form'!P$2</f>
        <v>26</v>
      </c>
      <c r="D16" s="12" t="str">
        <f>'Data Form'!P3</f>
        <v>Lower</v>
      </c>
      <c r="E16" s="12">
        <f>'Data Form'!P$4</f>
        <v>133</v>
      </c>
      <c r="F16" s="12">
        <f>'Data Form'!P$5</f>
        <v>5.78</v>
      </c>
      <c r="G16" s="18" t="str">
        <f>'Data Form'!P$9</f>
        <v>Natural</v>
      </c>
      <c r="H16" s="18" t="str">
        <f>'Data Form'!P$10</f>
        <v>Good</v>
      </c>
    </row>
    <row r="17" spans="1:8" x14ac:dyDescent="0.25">
      <c r="A17" s="19">
        <f>'Data Form'!Q$1</f>
        <v>0</v>
      </c>
      <c r="B17" s="19" t="str">
        <f>'Data Form'!Q$8</f>
        <v xml:space="preserve"> </v>
      </c>
      <c r="C17" s="12">
        <f>'Data Form'!Q$2</f>
        <v>0</v>
      </c>
      <c r="D17" s="12">
        <f>'Data Form'!Q3</f>
        <v>0</v>
      </c>
      <c r="E17" s="12">
        <f>'Data Form'!Q$4</f>
        <v>0</v>
      </c>
      <c r="F17" s="12">
        <f>'Data Form'!Q$5</f>
        <v>0</v>
      </c>
      <c r="G17" s="18" t="str">
        <f>'Data Form'!Q$9</f>
        <v xml:space="preserve"> </v>
      </c>
      <c r="H17" s="18" t="str">
        <f>'Data Form'!Q$10</f>
        <v xml:space="preserve"> </v>
      </c>
    </row>
    <row r="18" spans="1:8" x14ac:dyDescent="0.25">
      <c r="A18" s="19">
        <f>'Data Form'!R$1</f>
        <v>0</v>
      </c>
      <c r="B18" s="19" t="str">
        <f>'Data Form'!R$8</f>
        <v xml:space="preserve"> </v>
      </c>
      <c r="C18" s="12">
        <f>'Data Form'!R$2</f>
        <v>0</v>
      </c>
      <c r="D18" s="12">
        <f>'Data Form'!R3</f>
        <v>0</v>
      </c>
      <c r="E18" s="12">
        <f>'Data Form'!R$4</f>
        <v>0</v>
      </c>
      <c r="F18" s="12">
        <f>'Data Form'!R$5</f>
        <v>0</v>
      </c>
      <c r="G18" s="18" t="str">
        <f>'Data Form'!R$9</f>
        <v xml:space="preserve"> </v>
      </c>
      <c r="H18" s="18" t="str">
        <f>'Data Form'!R$10</f>
        <v xml:space="preserve"> </v>
      </c>
    </row>
    <row r="19" spans="1:8" x14ac:dyDescent="0.25">
      <c r="A19" s="19">
        <f>'Data Form'!S$1</f>
        <v>0</v>
      </c>
      <c r="B19" s="19" t="str">
        <f>'Data Form'!S$8</f>
        <v xml:space="preserve"> </v>
      </c>
      <c r="C19" s="12">
        <f>'Data Form'!S$2</f>
        <v>0</v>
      </c>
      <c r="D19" s="12">
        <f>'Data Form'!S3</f>
        <v>0</v>
      </c>
      <c r="E19" s="12">
        <f>'Data Form'!S$4</f>
        <v>0</v>
      </c>
      <c r="F19" s="12">
        <f>'Data Form'!S$5</f>
        <v>0</v>
      </c>
      <c r="G19" s="18" t="str">
        <f>'Data Form'!S$9</f>
        <v xml:space="preserve"> </v>
      </c>
      <c r="H19" s="18" t="str">
        <f>'Data Form'!S$10</f>
        <v xml:space="preserve"> </v>
      </c>
    </row>
    <row r="20" spans="1:8" x14ac:dyDescent="0.25">
      <c r="A20" s="19">
        <f>'Data Form'!T$1</f>
        <v>0</v>
      </c>
      <c r="B20" s="19" t="str">
        <f>'Data Form'!T$8</f>
        <v xml:space="preserve"> </v>
      </c>
      <c r="C20" s="12">
        <f>'Data Form'!T$2</f>
        <v>0</v>
      </c>
      <c r="D20" s="12">
        <f>'Data Form'!T3</f>
        <v>0</v>
      </c>
      <c r="E20" s="12">
        <f>'Data Form'!T$4</f>
        <v>0</v>
      </c>
      <c r="F20" s="12">
        <f>'Data Form'!T$5</f>
        <v>0</v>
      </c>
      <c r="G20" s="18" t="str">
        <f>'Data Form'!T$9</f>
        <v xml:space="preserve"> </v>
      </c>
      <c r="H20" s="18" t="str">
        <f>'Data Form'!T$10</f>
        <v xml:space="preserve"> </v>
      </c>
    </row>
  </sheetData>
  <sheetProtection password="CEE4" sheet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6"/>
  <sheetViews>
    <sheetView topLeftCell="A28" workbookViewId="0">
      <selection activeCell="L31" sqref="L31"/>
    </sheetView>
  </sheetViews>
  <sheetFormatPr defaultRowHeight="15" x14ac:dyDescent="0.25"/>
  <cols>
    <col min="2" max="2" width="30.42578125" bestFit="1" customWidth="1"/>
    <col min="3" max="3" width="17" bestFit="1" customWidth="1"/>
    <col min="4" max="4" width="17" customWidth="1"/>
  </cols>
  <sheetData>
    <row r="1" spans="1:22" x14ac:dyDescent="0.25">
      <c r="E1" s="2" t="s">
        <v>58</v>
      </c>
      <c r="F1" s="3"/>
      <c r="G1" s="3"/>
      <c r="H1" s="4"/>
      <c r="I1" s="2" t="s">
        <v>59</v>
      </c>
      <c r="J1" s="3"/>
      <c r="K1" s="3"/>
      <c r="L1" s="4"/>
    </row>
    <row r="2" spans="1:22" x14ac:dyDescent="0.25">
      <c r="A2" s="1" t="s">
        <v>38</v>
      </c>
      <c r="B2" s="1" t="s">
        <v>27</v>
      </c>
      <c r="C2" s="5" t="s">
        <v>28</v>
      </c>
      <c r="D2" s="5" t="s">
        <v>67</v>
      </c>
      <c r="E2" s="5" t="s">
        <v>60</v>
      </c>
      <c r="F2" s="5" t="s">
        <v>61</v>
      </c>
      <c r="G2" s="5" t="s">
        <v>62</v>
      </c>
      <c r="H2" s="5" t="s">
        <v>63</v>
      </c>
      <c r="I2" s="5" t="s">
        <v>60</v>
      </c>
      <c r="J2" s="5" t="s">
        <v>61</v>
      </c>
      <c r="K2" s="5" t="s">
        <v>62</v>
      </c>
      <c r="L2" s="5" t="s">
        <v>63</v>
      </c>
      <c r="U2" t="s">
        <v>55</v>
      </c>
      <c r="V2">
        <v>11</v>
      </c>
    </row>
    <row r="3" spans="1:22" x14ac:dyDescent="0.25">
      <c r="A3" s="1">
        <v>1</v>
      </c>
      <c r="B3" s="1" t="s">
        <v>9</v>
      </c>
      <c r="C3" s="1" t="s">
        <v>55</v>
      </c>
      <c r="D3" s="1">
        <f>A3*11</f>
        <v>11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U3" t="s">
        <v>56</v>
      </c>
      <c r="V3">
        <v>101</v>
      </c>
    </row>
    <row r="4" spans="1:22" x14ac:dyDescent="0.25">
      <c r="A4" s="1">
        <v>1</v>
      </c>
      <c r="B4" s="1" t="s">
        <v>9</v>
      </c>
      <c r="C4" s="1" t="s">
        <v>56</v>
      </c>
      <c r="D4" s="1">
        <f>A4*101</f>
        <v>101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U4" t="s">
        <v>57</v>
      </c>
      <c r="V4">
        <v>1001</v>
      </c>
    </row>
    <row r="5" spans="1:22" x14ac:dyDescent="0.25">
      <c r="A5" s="1">
        <v>1</v>
      </c>
      <c r="B5" s="1" t="s">
        <v>9</v>
      </c>
      <c r="C5" s="1" t="s">
        <v>57</v>
      </c>
      <c r="D5" s="1">
        <f>A5*1001</f>
        <v>1001</v>
      </c>
      <c r="E5" s="1">
        <v>143</v>
      </c>
      <c r="F5" s="1">
        <v>115</v>
      </c>
      <c r="G5" s="1">
        <v>94</v>
      </c>
      <c r="H5" s="1">
        <v>72</v>
      </c>
      <c r="I5" s="1">
        <v>5.8</v>
      </c>
      <c r="J5" s="1">
        <v>5.4</v>
      </c>
      <c r="K5" s="1">
        <v>5.0999999999999996</v>
      </c>
      <c r="L5" s="1">
        <v>4.5999999999999996</v>
      </c>
    </row>
    <row r="6" spans="1:22" x14ac:dyDescent="0.25">
      <c r="A6" s="1">
        <v>2</v>
      </c>
      <c r="B6" s="1" t="s">
        <v>23</v>
      </c>
      <c r="C6" s="1" t="s">
        <v>55</v>
      </c>
      <c r="D6" s="1">
        <f t="shared" ref="D6" si="0">A6*11</f>
        <v>22</v>
      </c>
      <c r="E6" s="1">
        <v>183</v>
      </c>
      <c r="F6" s="1">
        <v>165</v>
      </c>
      <c r="G6" s="1">
        <v>143</v>
      </c>
      <c r="H6" s="1">
        <v>125</v>
      </c>
      <c r="I6" s="1">
        <v>7.3</v>
      </c>
      <c r="J6" s="1">
        <v>6.5</v>
      </c>
      <c r="K6" s="1">
        <v>6.3</v>
      </c>
      <c r="L6" s="1">
        <v>5.9</v>
      </c>
    </row>
    <row r="7" spans="1:22" x14ac:dyDescent="0.25">
      <c r="A7" s="1">
        <v>2</v>
      </c>
      <c r="B7" s="1" t="s">
        <v>23</v>
      </c>
      <c r="C7" s="1" t="s">
        <v>56</v>
      </c>
      <c r="D7" s="1">
        <f t="shared" ref="D7" si="1">A7*101</f>
        <v>202</v>
      </c>
      <c r="E7" s="1">
        <v>183</v>
      </c>
      <c r="F7" s="1">
        <v>165</v>
      </c>
      <c r="G7" s="1">
        <v>143</v>
      </c>
      <c r="H7" s="1">
        <v>125</v>
      </c>
      <c r="I7" s="1">
        <v>7.3</v>
      </c>
      <c r="J7" s="1">
        <v>6.5</v>
      </c>
      <c r="K7" s="1">
        <v>6.3</v>
      </c>
      <c r="L7" s="1">
        <v>5.9</v>
      </c>
    </row>
    <row r="8" spans="1:22" x14ac:dyDescent="0.25">
      <c r="A8" s="1">
        <v>2</v>
      </c>
      <c r="B8" s="1" t="s">
        <v>23</v>
      </c>
      <c r="C8" s="1" t="s">
        <v>57</v>
      </c>
      <c r="D8" s="1">
        <f t="shared" ref="D8" si="2">A8*1001</f>
        <v>2002</v>
      </c>
      <c r="E8" s="1">
        <v>149</v>
      </c>
      <c r="F8" s="1">
        <v>149</v>
      </c>
      <c r="G8" s="1">
        <v>123</v>
      </c>
      <c r="H8" s="1">
        <v>123</v>
      </c>
      <c r="I8" s="1">
        <v>6.2</v>
      </c>
      <c r="J8" s="1">
        <v>6.2</v>
      </c>
      <c r="K8" s="1">
        <v>5.3</v>
      </c>
      <c r="L8" s="1">
        <v>5.3</v>
      </c>
    </row>
    <row r="9" spans="1:22" x14ac:dyDescent="0.25">
      <c r="A9" s="1">
        <v>3</v>
      </c>
      <c r="B9" s="1" t="s">
        <v>10</v>
      </c>
      <c r="C9" s="1" t="s">
        <v>55</v>
      </c>
      <c r="D9" s="1">
        <f t="shared" ref="D9" si="3">A9*11</f>
        <v>33</v>
      </c>
      <c r="E9" s="1">
        <v>178</v>
      </c>
      <c r="F9" s="1">
        <v>145</v>
      </c>
      <c r="G9" s="1">
        <v>126</v>
      </c>
      <c r="H9" s="1">
        <v>100</v>
      </c>
      <c r="I9" s="1">
        <v>6.8</v>
      </c>
      <c r="J9" s="1">
        <v>6.2</v>
      </c>
      <c r="K9" s="1">
        <v>5.8</v>
      </c>
      <c r="L9" s="1">
        <v>5.3</v>
      </c>
    </row>
    <row r="10" spans="1:22" x14ac:dyDescent="0.25">
      <c r="A10" s="1">
        <v>3</v>
      </c>
      <c r="B10" s="1" t="s">
        <v>10</v>
      </c>
      <c r="C10" s="1" t="s">
        <v>56</v>
      </c>
      <c r="D10" s="1">
        <f t="shared" ref="D10" si="4">A10*101</f>
        <v>303</v>
      </c>
      <c r="E10" s="1">
        <v>187</v>
      </c>
      <c r="F10" s="1">
        <v>153</v>
      </c>
      <c r="G10" s="1">
        <v>131</v>
      </c>
      <c r="H10" s="1">
        <v>111</v>
      </c>
      <c r="I10" s="1">
        <v>7.2</v>
      </c>
      <c r="J10" s="1">
        <v>6.4</v>
      </c>
      <c r="K10" s="1">
        <v>6.1</v>
      </c>
      <c r="L10" s="1">
        <v>5.6</v>
      </c>
    </row>
    <row r="11" spans="1:22" x14ac:dyDescent="0.25">
      <c r="A11" s="1">
        <v>3</v>
      </c>
      <c r="B11" s="1" t="s">
        <v>10</v>
      </c>
      <c r="C11" s="1" t="s">
        <v>57</v>
      </c>
      <c r="D11" s="1">
        <f t="shared" ref="D11" si="5">A11*1001</f>
        <v>3003</v>
      </c>
      <c r="E11" s="1">
        <v>174</v>
      </c>
      <c r="F11" s="1">
        <v>142</v>
      </c>
      <c r="G11" s="1">
        <v>120</v>
      </c>
      <c r="H11" s="1">
        <v>93</v>
      </c>
      <c r="I11" s="1">
        <v>6.7</v>
      </c>
      <c r="J11" s="1">
        <v>6.1</v>
      </c>
      <c r="K11" s="1">
        <v>5.7</v>
      </c>
      <c r="L11" s="1">
        <v>5.0999999999999996</v>
      </c>
    </row>
    <row r="12" spans="1:22" x14ac:dyDescent="0.25">
      <c r="A12" s="1">
        <v>4</v>
      </c>
      <c r="B12" s="1" t="s">
        <v>14</v>
      </c>
      <c r="C12" s="1" t="s">
        <v>55</v>
      </c>
      <c r="D12" s="1">
        <f t="shared" ref="D12" si="6">A12*11</f>
        <v>44</v>
      </c>
      <c r="E12" s="1">
        <v>207</v>
      </c>
      <c r="F12" s="1">
        <v>172</v>
      </c>
      <c r="G12" s="1">
        <v>141</v>
      </c>
      <c r="H12" s="1">
        <v>112</v>
      </c>
      <c r="I12" s="1">
        <v>6.8</v>
      </c>
      <c r="J12" s="1">
        <v>6.4</v>
      </c>
      <c r="K12" s="1">
        <v>6</v>
      </c>
      <c r="L12" s="1">
        <v>5.5</v>
      </c>
    </row>
    <row r="13" spans="1:22" x14ac:dyDescent="0.25">
      <c r="A13" s="1">
        <v>4</v>
      </c>
      <c r="B13" s="1" t="s">
        <v>14</v>
      </c>
      <c r="C13" s="1" t="s">
        <v>56</v>
      </c>
      <c r="D13" s="1">
        <f t="shared" ref="D13" si="7">A13*101</f>
        <v>404</v>
      </c>
      <c r="E13" s="1">
        <v>210</v>
      </c>
      <c r="F13" s="1">
        <v>176</v>
      </c>
      <c r="G13" s="1">
        <v>145</v>
      </c>
      <c r="H13" s="1">
        <v>115</v>
      </c>
      <c r="I13" s="1">
        <v>6.8</v>
      </c>
      <c r="J13" s="1">
        <v>6.5</v>
      </c>
      <c r="K13" s="1">
        <v>6</v>
      </c>
      <c r="L13" s="1">
        <v>5.6</v>
      </c>
    </row>
    <row r="14" spans="1:22" x14ac:dyDescent="0.25">
      <c r="A14" s="1">
        <v>4</v>
      </c>
      <c r="B14" s="1" t="s">
        <v>14</v>
      </c>
      <c r="C14" s="1" t="s">
        <v>57</v>
      </c>
      <c r="D14" s="1">
        <f t="shared" ref="D14" si="8">A14*1001</f>
        <v>4004</v>
      </c>
      <c r="E14" s="1">
        <v>165</v>
      </c>
      <c r="F14" s="1">
        <v>141</v>
      </c>
      <c r="G14" s="1">
        <v>106</v>
      </c>
      <c r="H14" s="1">
        <v>64</v>
      </c>
      <c r="I14" s="1">
        <v>6.5</v>
      </c>
      <c r="J14" s="1">
        <v>5.9</v>
      </c>
      <c r="K14" s="1">
        <v>5.2</v>
      </c>
      <c r="L14" s="1">
        <v>4.8</v>
      </c>
    </row>
    <row r="15" spans="1:22" x14ac:dyDescent="0.25">
      <c r="A15" s="1">
        <v>6</v>
      </c>
      <c r="B15" s="1" t="s">
        <v>24</v>
      </c>
      <c r="C15" s="1" t="s">
        <v>55</v>
      </c>
      <c r="D15" s="1">
        <f t="shared" ref="D15" si="9">A15*11</f>
        <v>66</v>
      </c>
      <c r="E15" s="1">
        <v>156</v>
      </c>
      <c r="F15" s="1">
        <v>133</v>
      </c>
      <c r="G15" s="1">
        <v>114</v>
      </c>
      <c r="H15" s="1">
        <v>92</v>
      </c>
      <c r="I15" s="1">
        <v>6.8</v>
      </c>
      <c r="J15" s="1">
        <v>6.3</v>
      </c>
      <c r="K15" s="1">
        <v>6.1</v>
      </c>
      <c r="L15" s="1">
        <v>5.5</v>
      </c>
    </row>
    <row r="16" spans="1:22" x14ac:dyDescent="0.25">
      <c r="A16" s="1">
        <v>6</v>
      </c>
      <c r="B16" s="1" t="s">
        <v>24</v>
      </c>
      <c r="C16" s="1" t="s">
        <v>56</v>
      </c>
      <c r="D16" s="1">
        <f t="shared" ref="D16" si="10">A16*101</f>
        <v>606</v>
      </c>
      <c r="E16" s="1">
        <v>147</v>
      </c>
      <c r="F16" s="1">
        <v>133</v>
      </c>
      <c r="G16" s="1">
        <v>116</v>
      </c>
      <c r="H16" s="1">
        <v>95</v>
      </c>
      <c r="I16" s="1">
        <v>6.9</v>
      </c>
      <c r="J16" s="1">
        <v>6.4</v>
      </c>
      <c r="K16" s="1">
        <v>6.2</v>
      </c>
      <c r="L16" s="1">
        <v>5.7</v>
      </c>
    </row>
    <row r="17" spans="1:12" x14ac:dyDescent="0.25">
      <c r="A17" s="1">
        <v>6</v>
      </c>
      <c r="B17" s="1" t="s">
        <v>24</v>
      </c>
      <c r="C17" s="1" t="s">
        <v>57</v>
      </c>
      <c r="D17" s="1">
        <f t="shared" ref="D17" si="11">A17*1001</f>
        <v>6006</v>
      </c>
      <c r="E17" s="1">
        <v>177</v>
      </c>
      <c r="F17" s="1">
        <v>149</v>
      </c>
      <c r="G17" s="1">
        <v>105</v>
      </c>
      <c r="H17" s="1">
        <v>92</v>
      </c>
      <c r="I17" s="1">
        <v>6.5</v>
      </c>
      <c r="J17" s="1">
        <v>6.1</v>
      </c>
      <c r="K17" s="1">
        <v>5.6</v>
      </c>
      <c r="L17" s="1">
        <v>4.8</v>
      </c>
    </row>
    <row r="18" spans="1:12" x14ac:dyDescent="0.25">
      <c r="A18" s="1">
        <v>7</v>
      </c>
      <c r="B18" s="1" t="s">
        <v>25</v>
      </c>
      <c r="C18" s="1" t="s">
        <v>55</v>
      </c>
      <c r="D18" s="1">
        <f t="shared" ref="D18" si="12">A18*11</f>
        <v>77</v>
      </c>
      <c r="E18" s="1">
        <v>243</v>
      </c>
      <c r="F18" s="1">
        <v>151</v>
      </c>
      <c r="G18" s="1">
        <v>115</v>
      </c>
      <c r="H18" s="1">
        <v>87</v>
      </c>
      <c r="I18" s="1">
        <v>6.4</v>
      </c>
      <c r="J18" s="1">
        <v>5.9</v>
      </c>
      <c r="K18" s="1">
        <v>5.4</v>
      </c>
      <c r="L18" s="1">
        <v>4.5</v>
      </c>
    </row>
    <row r="19" spans="1:12" x14ac:dyDescent="0.25">
      <c r="A19" s="1">
        <v>7</v>
      </c>
      <c r="B19" s="1" t="s">
        <v>25</v>
      </c>
      <c r="C19" s="1" t="s">
        <v>56</v>
      </c>
      <c r="D19" s="1">
        <f t="shared" ref="D19" si="13">A19*101</f>
        <v>707</v>
      </c>
      <c r="E19" s="1">
        <v>240</v>
      </c>
      <c r="F19" s="1">
        <v>165</v>
      </c>
      <c r="G19" s="1">
        <v>115</v>
      </c>
      <c r="H19" s="1">
        <v>86</v>
      </c>
      <c r="I19" s="1">
        <v>6.4</v>
      </c>
      <c r="J19" s="1">
        <v>5.9</v>
      </c>
      <c r="K19" s="1">
        <v>5.4</v>
      </c>
      <c r="L19" s="1">
        <v>4.5999999999999996</v>
      </c>
    </row>
    <row r="20" spans="1:12" x14ac:dyDescent="0.25">
      <c r="A20" s="1">
        <v>7</v>
      </c>
      <c r="B20" s="1" t="s">
        <v>25</v>
      </c>
      <c r="C20" s="1" t="s">
        <v>57</v>
      </c>
      <c r="D20" s="1">
        <f t="shared" ref="D20" si="14">A20*1001</f>
        <v>7007</v>
      </c>
      <c r="E20" s="1">
        <v>249</v>
      </c>
      <c r="F20" s="1">
        <v>140</v>
      </c>
      <c r="G20" s="1">
        <v>115</v>
      </c>
      <c r="H20" s="1">
        <v>91</v>
      </c>
      <c r="I20" s="1">
        <v>6.3</v>
      </c>
      <c r="J20" s="1">
        <v>5.9</v>
      </c>
      <c r="K20" s="1">
        <v>5.2</v>
      </c>
      <c r="L20" s="1">
        <v>4.5</v>
      </c>
    </row>
    <row r="21" spans="1:12" x14ac:dyDescent="0.25">
      <c r="A21" s="1">
        <v>8</v>
      </c>
      <c r="B21" s="1" t="s">
        <v>1</v>
      </c>
      <c r="C21" s="1" t="s">
        <v>55</v>
      </c>
      <c r="D21" s="1">
        <f t="shared" ref="D21" si="15">A21*11</f>
        <v>88</v>
      </c>
      <c r="E21" s="1">
        <v>123</v>
      </c>
      <c r="F21" s="1">
        <v>102</v>
      </c>
      <c r="G21" s="1">
        <v>81</v>
      </c>
      <c r="H21" s="1">
        <v>65</v>
      </c>
      <c r="I21" s="1">
        <v>5.7</v>
      </c>
      <c r="J21" s="1">
        <v>5.0999999999999996</v>
      </c>
      <c r="K21" s="1">
        <v>4.8</v>
      </c>
      <c r="L21" s="1">
        <v>4.5</v>
      </c>
    </row>
    <row r="22" spans="1:12" x14ac:dyDescent="0.25">
      <c r="A22" s="1">
        <v>8</v>
      </c>
      <c r="B22" s="1" t="s">
        <v>1</v>
      </c>
      <c r="C22" s="1" t="s">
        <v>56</v>
      </c>
      <c r="D22" s="1">
        <f t="shared" ref="D22" si="16">A22*101</f>
        <v>808</v>
      </c>
      <c r="E22" s="1">
        <v>179</v>
      </c>
      <c r="F22" s="1">
        <v>138</v>
      </c>
      <c r="G22" s="1">
        <v>101</v>
      </c>
      <c r="H22" s="1">
        <v>88</v>
      </c>
      <c r="I22" s="1">
        <v>5.8</v>
      </c>
      <c r="J22" s="1">
        <v>5.4</v>
      </c>
      <c r="K22" s="1">
        <v>5</v>
      </c>
      <c r="L22" s="1">
        <v>4.8</v>
      </c>
    </row>
    <row r="23" spans="1:12" x14ac:dyDescent="0.25">
      <c r="A23" s="1">
        <v>8</v>
      </c>
      <c r="B23" s="1" t="s">
        <v>1</v>
      </c>
      <c r="C23" s="1" t="s">
        <v>57</v>
      </c>
      <c r="D23" s="1">
        <f t="shared" ref="D23" si="17">A23*1001</f>
        <v>8008</v>
      </c>
      <c r="E23" s="1">
        <v>119</v>
      </c>
      <c r="F23" s="1">
        <v>102</v>
      </c>
      <c r="G23" s="1">
        <v>76</v>
      </c>
      <c r="H23" s="1">
        <v>60</v>
      </c>
      <c r="I23" s="1">
        <v>5.7</v>
      </c>
      <c r="J23" s="1">
        <v>5.0999999999999996</v>
      </c>
      <c r="K23" s="1">
        <v>4.7</v>
      </c>
      <c r="L23" s="1">
        <v>4.4000000000000004</v>
      </c>
    </row>
    <row r="24" spans="1:12" x14ac:dyDescent="0.25">
      <c r="A24" s="1">
        <v>9</v>
      </c>
      <c r="B24" s="1" t="s">
        <v>2</v>
      </c>
      <c r="C24" s="1" t="s">
        <v>55</v>
      </c>
      <c r="D24" s="1">
        <f t="shared" ref="D24" si="18">A24*11</f>
        <v>99</v>
      </c>
      <c r="E24" s="1">
        <v>200</v>
      </c>
      <c r="F24" s="1">
        <v>168</v>
      </c>
      <c r="G24" s="1">
        <v>142</v>
      </c>
      <c r="H24" s="1">
        <v>110</v>
      </c>
      <c r="I24" s="1">
        <v>6.9</v>
      </c>
      <c r="J24" s="1">
        <v>6.4</v>
      </c>
      <c r="K24" s="1">
        <v>6</v>
      </c>
      <c r="L24" s="1">
        <v>5.6</v>
      </c>
    </row>
    <row r="25" spans="1:12" x14ac:dyDescent="0.25">
      <c r="A25" s="1">
        <v>9</v>
      </c>
      <c r="B25" s="1" t="s">
        <v>2</v>
      </c>
      <c r="C25" s="1" t="s">
        <v>56</v>
      </c>
      <c r="D25" s="1">
        <f t="shared" ref="D25" si="19">A25*101</f>
        <v>909</v>
      </c>
      <c r="E25" s="1">
        <v>204</v>
      </c>
      <c r="F25" s="1">
        <v>175</v>
      </c>
      <c r="G25" s="1">
        <v>147</v>
      </c>
      <c r="H25" s="1">
        <v>122</v>
      </c>
      <c r="I25" s="1">
        <v>7</v>
      </c>
      <c r="J25" s="1">
        <v>6.5</v>
      </c>
      <c r="K25" s="1">
        <v>6.2</v>
      </c>
      <c r="L25" s="1">
        <v>5.9</v>
      </c>
    </row>
    <row r="26" spans="1:12" x14ac:dyDescent="0.25">
      <c r="A26" s="1">
        <v>9</v>
      </c>
      <c r="B26" s="1" t="s">
        <v>2</v>
      </c>
      <c r="C26" s="1" t="s">
        <v>57</v>
      </c>
      <c r="D26" s="1">
        <f t="shared" ref="D26" si="20">A26*1001</f>
        <v>9009</v>
      </c>
      <c r="E26" s="1">
        <v>187</v>
      </c>
      <c r="F26" s="1">
        <v>140</v>
      </c>
      <c r="G26" s="1">
        <v>120</v>
      </c>
      <c r="H26" s="1">
        <v>91</v>
      </c>
      <c r="I26" s="1">
        <v>6.7</v>
      </c>
      <c r="J26" s="1">
        <v>5.9</v>
      </c>
      <c r="K26" s="1">
        <v>5.6</v>
      </c>
      <c r="L26" s="1">
        <v>5.2</v>
      </c>
    </row>
    <row r="27" spans="1:12" x14ac:dyDescent="0.25">
      <c r="A27" s="1">
        <v>10</v>
      </c>
      <c r="B27" s="1" t="s">
        <v>16</v>
      </c>
      <c r="C27" s="1" t="s">
        <v>55</v>
      </c>
      <c r="D27" s="1">
        <f t="shared" ref="D27" si="21">A27*11</f>
        <v>110</v>
      </c>
      <c r="E27" s="1">
        <v>215</v>
      </c>
      <c r="F27" s="1">
        <v>185</v>
      </c>
      <c r="G27" s="1">
        <v>163</v>
      </c>
      <c r="H27" s="1">
        <v>133</v>
      </c>
      <c r="I27" s="1">
        <v>7.2</v>
      </c>
      <c r="J27" s="1">
        <v>6.7</v>
      </c>
      <c r="K27" s="1">
        <v>6.4</v>
      </c>
      <c r="L27" s="1">
        <v>6</v>
      </c>
    </row>
    <row r="28" spans="1:12" x14ac:dyDescent="0.25">
      <c r="A28" s="1">
        <v>10</v>
      </c>
      <c r="B28" s="1" t="s">
        <v>16</v>
      </c>
      <c r="C28" s="1" t="s">
        <v>56</v>
      </c>
      <c r="D28" s="1">
        <f t="shared" ref="D28" si="22">A28*101</f>
        <v>1010</v>
      </c>
      <c r="E28" s="1">
        <v>215</v>
      </c>
      <c r="F28" s="1">
        <v>185</v>
      </c>
      <c r="G28" s="1">
        <v>163</v>
      </c>
      <c r="H28" s="1">
        <v>134</v>
      </c>
      <c r="I28" s="1">
        <v>7.2</v>
      </c>
      <c r="J28" s="1">
        <v>6.7</v>
      </c>
      <c r="K28" s="1">
        <v>6.4</v>
      </c>
      <c r="L28" s="1">
        <v>6</v>
      </c>
    </row>
    <row r="29" spans="1:12" x14ac:dyDescent="0.25">
      <c r="A29" s="1">
        <v>10</v>
      </c>
      <c r="B29" s="1" t="s">
        <v>16</v>
      </c>
      <c r="C29" s="1" t="s">
        <v>57</v>
      </c>
      <c r="D29" s="1">
        <f t="shared" ref="D29" si="23">A29*1001</f>
        <v>10010</v>
      </c>
      <c r="E29" s="1">
        <v>206</v>
      </c>
      <c r="F29" s="1">
        <v>171</v>
      </c>
      <c r="G29" s="1">
        <v>133</v>
      </c>
      <c r="H29" s="1">
        <v>115</v>
      </c>
      <c r="I29" s="1">
        <v>6.9</v>
      </c>
      <c r="J29" s="1">
        <v>6.4</v>
      </c>
      <c r="K29" s="1">
        <v>6.1</v>
      </c>
      <c r="L29" s="1">
        <v>5.7</v>
      </c>
    </row>
    <row r="30" spans="1:12" x14ac:dyDescent="0.25">
      <c r="A30" s="1">
        <v>11</v>
      </c>
      <c r="B30" s="1" t="s">
        <v>7</v>
      </c>
      <c r="C30" s="1" t="s">
        <v>55</v>
      </c>
      <c r="D30" s="1">
        <f t="shared" ref="D30" si="24">A30*11</f>
        <v>121</v>
      </c>
      <c r="E30" s="1">
        <v>203</v>
      </c>
      <c r="F30" s="1">
        <v>170</v>
      </c>
      <c r="G30" s="1">
        <v>131</v>
      </c>
      <c r="H30" s="1">
        <v>82</v>
      </c>
      <c r="I30" s="1">
        <v>6.7</v>
      </c>
      <c r="J30" s="1">
        <v>6.1</v>
      </c>
      <c r="K30" s="1">
        <v>5.5</v>
      </c>
      <c r="L30" s="1">
        <v>4.8</v>
      </c>
    </row>
    <row r="31" spans="1:12" x14ac:dyDescent="0.25">
      <c r="A31" s="1">
        <v>11</v>
      </c>
      <c r="B31" s="1" t="s">
        <v>7</v>
      </c>
      <c r="C31" s="1" t="s">
        <v>56</v>
      </c>
      <c r="D31" s="1">
        <f t="shared" ref="D31" si="25">A31*101</f>
        <v>1111</v>
      </c>
      <c r="E31" s="1">
        <v>240</v>
      </c>
      <c r="F31" s="1">
        <v>189</v>
      </c>
      <c r="G31" s="1">
        <v>154</v>
      </c>
      <c r="H31" s="1">
        <v>120</v>
      </c>
      <c r="I31" s="1">
        <v>6.8</v>
      </c>
      <c r="J31" s="1">
        <v>6.3</v>
      </c>
      <c r="K31" s="1">
        <v>5.9</v>
      </c>
      <c r="L31" s="1">
        <v>5.3</v>
      </c>
    </row>
    <row r="32" spans="1:12" x14ac:dyDescent="0.25">
      <c r="A32" s="1">
        <v>11</v>
      </c>
      <c r="B32" s="1" t="s">
        <v>7</v>
      </c>
      <c r="C32" s="1" t="s">
        <v>57</v>
      </c>
      <c r="D32" s="1">
        <f t="shared" ref="D32" si="26">A32*1001</f>
        <v>11011</v>
      </c>
      <c r="E32" s="1">
        <v>123</v>
      </c>
      <c r="F32" s="1">
        <v>82</v>
      </c>
      <c r="G32" s="1">
        <v>64</v>
      </c>
      <c r="H32" s="1">
        <v>51</v>
      </c>
      <c r="I32" s="1">
        <v>5.6</v>
      </c>
      <c r="J32" s="1">
        <v>4.8</v>
      </c>
      <c r="K32" s="1">
        <v>4.5999999999999996</v>
      </c>
      <c r="L32" s="1">
        <v>4.2</v>
      </c>
    </row>
    <row r="33" spans="1:12" x14ac:dyDescent="0.25">
      <c r="A33" s="1">
        <v>12</v>
      </c>
      <c r="B33" s="1" t="s">
        <v>8</v>
      </c>
      <c r="C33" s="1" t="s">
        <v>55</v>
      </c>
      <c r="D33" s="1">
        <f t="shared" ref="D33" si="27">A33*11</f>
        <v>132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</row>
    <row r="34" spans="1:12" x14ac:dyDescent="0.25">
      <c r="A34" s="1">
        <v>12</v>
      </c>
      <c r="B34" s="1" t="s">
        <v>8</v>
      </c>
      <c r="C34" s="1" t="s">
        <v>56</v>
      </c>
      <c r="D34" s="1">
        <f t="shared" ref="D34" si="28">A34*101</f>
        <v>1212</v>
      </c>
      <c r="E34" s="1">
        <v>184</v>
      </c>
      <c r="F34" s="1">
        <v>157</v>
      </c>
      <c r="G34" s="1">
        <v>120</v>
      </c>
      <c r="H34" s="1">
        <v>94</v>
      </c>
      <c r="I34" s="1">
        <v>7</v>
      </c>
      <c r="J34" s="1">
        <v>6.6</v>
      </c>
      <c r="K34" s="1">
        <v>5.7</v>
      </c>
      <c r="L34" s="1">
        <v>4.9000000000000004</v>
      </c>
    </row>
    <row r="35" spans="1:12" x14ac:dyDescent="0.25">
      <c r="A35" s="1">
        <v>12</v>
      </c>
      <c r="B35" s="1" t="s">
        <v>8</v>
      </c>
      <c r="C35" s="1" t="s">
        <v>57</v>
      </c>
      <c r="D35" s="1">
        <f t="shared" ref="D35" si="29">A35*1001</f>
        <v>12012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</row>
    <row r="36" spans="1:12" x14ac:dyDescent="0.25">
      <c r="A36" s="1">
        <v>13</v>
      </c>
      <c r="B36" s="1" t="s">
        <v>12</v>
      </c>
      <c r="C36" s="1" t="s">
        <v>55</v>
      </c>
      <c r="D36" s="1">
        <f t="shared" ref="D36" si="30">A36*11</f>
        <v>143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</row>
    <row r="37" spans="1:12" x14ac:dyDescent="0.25">
      <c r="A37" s="1">
        <v>13</v>
      </c>
      <c r="B37" s="1" t="s">
        <v>12</v>
      </c>
      <c r="C37" s="1" t="s">
        <v>56</v>
      </c>
      <c r="D37" s="1">
        <f t="shared" ref="D37" si="31">A37*101</f>
        <v>1313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</row>
    <row r="38" spans="1:12" x14ac:dyDescent="0.25">
      <c r="A38" s="1">
        <v>13</v>
      </c>
      <c r="B38" s="1" t="s">
        <v>12</v>
      </c>
      <c r="C38" s="1" t="s">
        <v>57</v>
      </c>
      <c r="D38" s="1">
        <f t="shared" ref="D38" si="32">A38*1001</f>
        <v>13013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</row>
    <row r="39" spans="1:12" x14ac:dyDescent="0.25">
      <c r="A39" s="1">
        <v>14</v>
      </c>
      <c r="B39" s="1" t="s">
        <v>15</v>
      </c>
      <c r="C39" s="1" t="s">
        <v>55</v>
      </c>
      <c r="D39" s="1">
        <f t="shared" ref="D39" si="33">A39*11</f>
        <v>154</v>
      </c>
      <c r="E39" s="1">
        <v>211</v>
      </c>
      <c r="F39" s="1">
        <v>174</v>
      </c>
      <c r="G39" s="1">
        <v>148</v>
      </c>
      <c r="H39" s="1">
        <v>116</v>
      </c>
      <c r="I39" s="1">
        <v>7.2</v>
      </c>
      <c r="J39" s="1">
        <v>6.6</v>
      </c>
      <c r="K39" s="1">
        <v>6.3</v>
      </c>
      <c r="L39" s="1">
        <v>5.7</v>
      </c>
    </row>
    <row r="40" spans="1:12" x14ac:dyDescent="0.25">
      <c r="A40" s="1">
        <v>14</v>
      </c>
      <c r="B40" s="1" t="s">
        <v>15</v>
      </c>
      <c r="C40" s="1" t="s">
        <v>56</v>
      </c>
      <c r="D40" s="1">
        <f t="shared" ref="D40" si="34">A40*101</f>
        <v>1414</v>
      </c>
      <c r="E40" s="1">
        <v>213</v>
      </c>
      <c r="F40" s="1">
        <v>181</v>
      </c>
      <c r="G40" s="1">
        <v>156</v>
      </c>
      <c r="H40" s="1">
        <v>133</v>
      </c>
      <c r="I40" s="1">
        <v>7.2</v>
      </c>
      <c r="J40" s="1">
        <v>6.6</v>
      </c>
      <c r="K40" s="1">
        <v>6.3</v>
      </c>
      <c r="L40" s="1">
        <v>5.9</v>
      </c>
    </row>
    <row r="41" spans="1:12" x14ac:dyDescent="0.25">
      <c r="A41" s="1">
        <v>14</v>
      </c>
      <c r="B41" s="1" t="s">
        <v>15</v>
      </c>
      <c r="C41" s="1" t="s">
        <v>57</v>
      </c>
      <c r="D41" s="1">
        <f t="shared" ref="D41" si="35">A41*1001</f>
        <v>14014</v>
      </c>
      <c r="E41" s="1">
        <v>116</v>
      </c>
      <c r="F41" s="1">
        <v>106</v>
      </c>
      <c r="G41" s="1">
        <v>85</v>
      </c>
      <c r="H41" s="1">
        <v>71</v>
      </c>
      <c r="I41" s="1">
        <v>8.5</v>
      </c>
      <c r="J41" s="1">
        <v>6.1</v>
      </c>
      <c r="K41" s="1">
        <v>5.4</v>
      </c>
      <c r="L41" s="1">
        <v>4.8</v>
      </c>
    </row>
    <row r="42" spans="1:12" x14ac:dyDescent="0.25">
      <c r="A42" s="1">
        <v>15</v>
      </c>
      <c r="B42" s="1" t="s">
        <v>4</v>
      </c>
      <c r="C42" s="1" t="s">
        <v>55</v>
      </c>
      <c r="D42" s="1">
        <f t="shared" ref="D42" si="36">A42*11</f>
        <v>165</v>
      </c>
      <c r="E42" s="1">
        <v>184</v>
      </c>
      <c r="F42" s="1">
        <v>123</v>
      </c>
      <c r="G42" s="1">
        <v>94</v>
      </c>
      <c r="H42" s="1">
        <v>71</v>
      </c>
      <c r="I42" s="1">
        <v>6.9</v>
      </c>
      <c r="J42" s="1">
        <v>6</v>
      </c>
      <c r="K42" s="1">
        <v>5.3</v>
      </c>
      <c r="L42" s="1">
        <v>4.7</v>
      </c>
    </row>
    <row r="43" spans="1:12" x14ac:dyDescent="0.25">
      <c r="A43" s="1">
        <v>15</v>
      </c>
      <c r="B43" s="1" t="s">
        <v>4</v>
      </c>
      <c r="C43" s="1" t="s">
        <v>56</v>
      </c>
      <c r="D43" s="1">
        <f t="shared" ref="D43" si="37">A43*101</f>
        <v>1515</v>
      </c>
      <c r="E43" s="1">
        <v>187</v>
      </c>
      <c r="F43" s="1">
        <v>141</v>
      </c>
      <c r="G43" s="1">
        <v>109</v>
      </c>
      <c r="H43" s="1">
        <v>85</v>
      </c>
      <c r="I43" s="1">
        <v>7</v>
      </c>
      <c r="J43" s="1">
        <v>6.2</v>
      </c>
      <c r="K43" s="1">
        <v>5.6</v>
      </c>
      <c r="L43" s="1">
        <v>4.9000000000000004</v>
      </c>
    </row>
    <row r="44" spans="1:12" x14ac:dyDescent="0.25">
      <c r="A44" s="1">
        <v>15</v>
      </c>
      <c r="B44" s="1" t="s">
        <v>4</v>
      </c>
      <c r="C44" s="1" t="s">
        <v>57</v>
      </c>
      <c r="D44" s="1">
        <f t="shared" ref="D44" si="38">A44*1001</f>
        <v>15015</v>
      </c>
      <c r="E44" s="1">
        <v>79</v>
      </c>
      <c r="F44" s="1">
        <v>71</v>
      </c>
      <c r="G44" s="1">
        <v>57</v>
      </c>
      <c r="H44" s="1">
        <v>42</v>
      </c>
      <c r="I44" s="1">
        <v>5.3</v>
      </c>
      <c r="J44" s="1">
        <v>4.9000000000000004</v>
      </c>
      <c r="K44" s="1">
        <v>4.2</v>
      </c>
      <c r="L44" s="1">
        <v>4</v>
      </c>
    </row>
    <row r="45" spans="1:12" x14ac:dyDescent="0.25">
      <c r="A45" s="1">
        <v>16</v>
      </c>
      <c r="B45" s="1" t="s">
        <v>18</v>
      </c>
      <c r="C45" s="1" t="s">
        <v>55</v>
      </c>
      <c r="D45" s="1">
        <f t="shared" ref="D45" si="39">A45*11</f>
        <v>176</v>
      </c>
      <c r="E45" s="1">
        <v>198</v>
      </c>
      <c r="F45" s="1">
        <v>165</v>
      </c>
      <c r="G45" s="1">
        <v>137</v>
      </c>
      <c r="H45" s="1">
        <v>107</v>
      </c>
      <c r="I45" s="1">
        <v>7.4</v>
      </c>
      <c r="J45" s="1">
        <v>6.7</v>
      </c>
      <c r="K45" s="1">
        <v>6.3</v>
      </c>
      <c r="L45" s="1">
        <v>5.7</v>
      </c>
    </row>
    <row r="46" spans="1:12" x14ac:dyDescent="0.25">
      <c r="A46" s="1">
        <v>16</v>
      </c>
      <c r="B46" s="1" t="s">
        <v>18</v>
      </c>
      <c r="C46" s="1" t="s">
        <v>56</v>
      </c>
      <c r="D46" s="1">
        <f t="shared" ref="D46" si="40">A46*101</f>
        <v>1616</v>
      </c>
      <c r="E46" s="1">
        <v>201</v>
      </c>
      <c r="F46" s="1">
        <v>174</v>
      </c>
      <c r="G46" s="1">
        <v>156</v>
      </c>
      <c r="H46" s="1">
        <v>125</v>
      </c>
      <c r="I46" s="1">
        <v>7.3</v>
      </c>
      <c r="J46" s="1">
        <v>6.7</v>
      </c>
      <c r="K46" s="1">
        <v>6.3</v>
      </c>
      <c r="L46" s="1">
        <v>5.9</v>
      </c>
    </row>
    <row r="47" spans="1:12" x14ac:dyDescent="0.25">
      <c r="A47" s="1">
        <v>16</v>
      </c>
      <c r="B47" s="1" t="s">
        <v>18</v>
      </c>
      <c r="C47" s="1" t="s">
        <v>57</v>
      </c>
      <c r="D47" s="1">
        <f t="shared" ref="D47" si="41">A47*1001</f>
        <v>16016</v>
      </c>
      <c r="E47" s="1">
        <v>172</v>
      </c>
      <c r="F47" s="1">
        <v>138</v>
      </c>
      <c r="G47" s="1">
        <v>111</v>
      </c>
      <c r="H47" s="1">
        <v>86</v>
      </c>
      <c r="I47" s="1">
        <v>7.5</v>
      </c>
      <c r="J47" s="1">
        <v>6.7</v>
      </c>
      <c r="K47" s="1">
        <v>6</v>
      </c>
      <c r="L47" s="1">
        <v>5.3</v>
      </c>
    </row>
    <row r="48" spans="1:12" x14ac:dyDescent="0.25">
      <c r="A48" s="1">
        <v>17</v>
      </c>
      <c r="B48" s="1" t="s">
        <v>13</v>
      </c>
      <c r="C48" s="1" t="s">
        <v>55</v>
      </c>
      <c r="D48" s="1">
        <f t="shared" ref="D48" si="42">A48*11</f>
        <v>187</v>
      </c>
      <c r="E48" s="1">
        <v>170</v>
      </c>
      <c r="F48" s="1">
        <v>137</v>
      </c>
      <c r="G48" s="1">
        <v>104</v>
      </c>
      <c r="H48" s="1">
        <v>78</v>
      </c>
      <c r="I48" s="1">
        <v>7.3</v>
      </c>
      <c r="J48" s="1">
        <v>6.7</v>
      </c>
      <c r="K48" s="1">
        <v>6.1</v>
      </c>
      <c r="L48" s="1">
        <v>5.3</v>
      </c>
    </row>
    <row r="49" spans="1:12" x14ac:dyDescent="0.25">
      <c r="A49" s="1">
        <v>17</v>
      </c>
      <c r="B49" s="1" t="s">
        <v>13</v>
      </c>
      <c r="C49" s="1" t="s">
        <v>56</v>
      </c>
      <c r="D49" s="1">
        <f t="shared" ref="D49" si="43">A49*101</f>
        <v>1717</v>
      </c>
      <c r="E49" s="1">
        <v>180</v>
      </c>
      <c r="F49" s="1">
        <v>158</v>
      </c>
      <c r="G49" s="1">
        <v>118</v>
      </c>
      <c r="H49" s="1">
        <v>95</v>
      </c>
      <c r="I49" s="1">
        <v>7.3</v>
      </c>
      <c r="J49" s="1">
        <v>6.8</v>
      </c>
      <c r="K49" s="1">
        <v>6.3</v>
      </c>
      <c r="L49" s="1">
        <v>5.6</v>
      </c>
    </row>
    <row r="50" spans="1:12" x14ac:dyDescent="0.25">
      <c r="A50" s="1">
        <v>17</v>
      </c>
      <c r="B50" s="1" t="s">
        <v>13</v>
      </c>
      <c r="C50" s="1" t="s">
        <v>57</v>
      </c>
      <c r="D50" s="1">
        <f t="shared" ref="D50" si="44">A50*1001</f>
        <v>17017</v>
      </c>
      <c r="E50" s="1">
        <v>142</v>
      </c>
      <c r="F50" s="1">
        <v>109</v>
      </c>
      <c r="G50" s="1">
        <v>86</v>
      </c>
      <c r="H50" s="1">
        <v>56</v>
      </c>
      <c r="I50" s="1">
        <v>7.2</v>
      </c>
      <c r="J50" s="1">
        <v>6.5</v>
      </c>
      <c r="K50" s="1">
        <v>5.8</v>
      </c>
      <c r="L50" s="1">
        <v>5</v>
      </c>
    </row>
    <row r="51" spans="1:12" x14ac:dyDescent="0.25">
      <c r="A51" s="1">
        <v>19</v>
      </c>
      <c r="B51" s="1" t="s">
        <v>21</v>
      </c>
      <c r="C51" s="1" t="s">
        <v>55</v>
      </c>
      <c r="D51" s="1">
        <f t="shared" ref="D51" si="45">A51*11</f>
        <v>209</v>
      </c>
      <c r="E51" s="1">
        <v>161</v>
      </c>
      <c r="F51" s="1">
        <v>114</v>
      </c>
      <c r="G51" s="1">
        <v>82</v>
      </c>
      <c r="H51" s="1">
        <v>54</v>
      </c>
      <c r="I51" s="1">
        <v>7.9</v>
      </c>
      <c r="J51" s="1">
        <v>6.7</v>
      </c>
      <c r="K51" s="1">
        <v>5.4</v>
      </c>
      <c r="L51" s="1">
        <v>4.5999999999999996</v>
      </c>
    </row>
    <row r="52" spans="1:12" x14ac:dyDescent="0.25">
      <c r="A52" s="1">
        <v>19</v>
      </c>
      <c r="B52" s="1" t="s">
        <v>21</v>
      </c>
      <c r="C52" s="1" t="s">
        <v>56</v>
      </c>
      <c r="D52" s="1">
        <f t="shared" ref="D52" si="46">A52*101</f>
        <v>1919</v>
      </c>
      <c r="E52" s="1">
        <v>171</v>
      </c>
      <c r="F52" s="1">
        <v>133</v>
      </c>
      <c r="G52" s="1">
        <v>103</v>
      </c>
      <c r="H52" s="1">
        <v>76</v>
      </c>
      <c r="I52" s="1">
        <v>8.3000000000000007</v>
      </c>
      <c r="J52" s="1">
        <v>7.3</v>
      </c>
      <c r="K52" s="1">
        <v>6.4</v>
      </c>
      <c r="L52" s="1">
        <v>5.3</v>
      </c>
    </row>
    <row r="53" spans="1:12" x14ac:dyDescent="0.25">
      <c r="A53" s="1">
        <v>19</v>
      </c>
      <c r="B53" s="1" t="s">
        <v>21</v>
      </c>
      <c r="C53" s="1" t="s">
        <v>57</v>
      </c>
      <c r="D53" s="1">
        <f t="shared" ref="D53" si="47">A53*1001</f>
        <v>19019</v>
      </c>
      <c r="E53" s="1">
        <v>103</v>
      </c>
      <c r="F53" s="1">
        <v>71</v>
      </c>
      <c r="G53" s="1">
        <v>53</v>
      </c>
      <c r="H53" s="1">
        <v>41</v>
      </c>
      <c r="I53" s="1">
        <v>5.8</v>
      </c>
      <c r="J53" s="1">
        <v>4.8</v>
      </c>
      <c r="K53" s="1">
        <v>4.5</v>
      </c>
      <c r="L53" s="1">
        <v>4.2</v>
      </c>
    </row>
    <row r="54" spans="1:12" x14ac:dyDescent="0.25">
      <c r="A54" s="1">
        <v>20</v>
      </c>
      <c r="B54" s="1" t="s">
        <v>17</v>
      </c>
      <c r="C54" s="1" t="s">
        <v>55</v>
      </c>
      <c r="D54" s="1">
        <f t="shared" ref="D54" si="48">A54*11</f>
        <v>220</v>
      </c>
      <c r="E54" s="1">
        <v>226</v>
      </c>
      <c r="F54" s="1">
        <v>191</v>
      </c>
      <c r="G54" s="1">
        <v>156</v>
      </c>
      <c r="H54" s="1">
        <v>121</v>
      </c>
      <c r="I54" s="1">
        <v>8.1</v>
      </c>
      <c r="J54" s="1">
        <v>7.5</v>
      </c>
      <c r="K54" s="1">
        <v>7</v>
      </c>
      <c r="L54" s="1">
        <v>6.2</v>
      </c>
    </row>
    <row r="55" spans="1:12" x14ac:dyDescent="0.25">
      <c r="A55" s="1">
        <v>20</v>
      </c>
      <c r="B55" s="1" t="s">
        <v>17</v>
      </c>
      <c r="C55" s="1" t="s">
        <v>56</v>
      </c>
      <c r="D55" s="1">
        <f t="shared" ref="D55" si="49">A55*101</f>
        <v>2020</v>
      </c>
      <c r="E55" s="1">
        <v>228</v>
      </c>
      <c r="F55" s="1">
        <v>199</v>
      </c>
      <c r="G55" s="1">
        <v>172</v>
      </c>
      <c r="H55" s="1">
        <v>148</v>
      </c>
      <c r="I55" s="1">
        <v>8.1999999999999993</v>
      </c>
      <c r="J55" s="1">
        <v>7.7</v>
      </c>
      <c r="K55" s="1">
        <v>7.1</v>
      </c>
      <c r="L55" s="1">
        <v>6.6</v>
      </c>
    </row>
    <row r="56" spans="1:12" x14ac:dyDescent="0.25">
      <c r="A56" s="1">
        <v>20</v>
      </c>
      <c r="B56" s="1" t="s">
        <v>17</v>
      </c>
      <c r="C56" s="1" t="s">
        <v>57</v>
      </c>
      <c r="D56" s="1">
        <f t="shared" ref="D56" si="50">A56*1001</f>
        <v>20020</v>
      </c>
      <c r="E56" s="1">
        <v>149</v>
      </c>
      <c r="F56" s="1">
        <v>100</v>
      </c>
      <c r="G56" s="1">
        <v>82</v>
      </c>
      <c r="H56" s="1">
        <v>62</v>
      </c>
      <c r="I56" s="1">
        <v>7.1</v>
      </c>
      <c r="J56" s="1">
        <v>6</v>
      </c>
      <c r="K56" s="1">
        <v>5.4</v>
      </c>
      <c r="L56" s="1">
        <v>5.0999999999999996</v>
      </c>
    </row>
    <row r="57" spans="1:12" x14ac:dyDescent="0.25">
      <c r="A57" s="1">
        <v>21</v>
      </c>
      <c r="B57" s="1" t="s">
        <v>6</v>
      </c>
      <c r="C57" s="1" t="s">
        <v>55</v>
      </c>
      <c r="D57" s="1">
        <f t="shared" ref="D57" si="51">A57*11</f>
        <v>231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</row>
    <row r="58" spans="1:12" x14ac:dyDescent="0.25">
      <c r="A58" s="1">
        <v>21</v>
      </c>
      <c r="B58" s="1" t="s">
        <v>6</v>
      </c>
      <c r="C58" s="1" t="s">
        <v>56</v>
      </c>
      <c r="D58" s="1">
        <f t="shared" ref="D58" si="52">A58*101</f>
        <v>2121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</row>
    <row r="59" spans="1:12" x14ac:dyDescent="0.25">
      <c r="A59" s="1">
        <v>21</v>
      </c>
      <c r="B59" s="1" t="s">
        <v>6</v>
      </c>
      <c r="C59" s="1" t="s">
        <v>57</v>
      </c>
      <c r="D59" s="1">
        <f t="shared" ref="D59" si="53">A59*1001</f>
        <v>21021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</row>
    <row r="60" spans="1:12" x14ac:dyDescent="0.25">
      <c r="A60" s="1">
        <v>22</v>
      </c>
      <c r="B60" s="1" t="s">
        <v>20</v>
      </c>
      <c r="C60" s="1" t="s">
        <v>55</v>
      </c>
      <c r="D60" s="1">
        <f t="shared" ref="D60" si="54">A60*11</f>
        <v>242</v>
      </c>
      <c r="E60" s="1">
        <v>167</v>
      </c>
      <c r="F60" s="1">
        <v>120</v>
      </c>
      <c r="G60" s="1">
        <v>74</v>
      </c>
      <c r="H60" s="1">
        <v>42</v>
      </c>
      <c r="I60" s="1">
        <v>7.6</v>
      </c>
      <c r="J60" s="1">
        <v>6.3</v>
      </c>
      <c r="K60" s="1">
        <v>5.5</v>
      </c>
      <c r="L60" s="1">
        <v>4.4000000000000004</v>
      </c>
    </row>
    <row r="61" spans="1:12" x14ac:dyDescent="0.25">
      <c r="A61" s="1">
        <v>22</v>
      </c>
      <c r="B61" s="1" t="s">
        <v>20</v>
      </c>
      <c r="C61" s="1" t="s">
        <v>56</v>
      </c>
      <c r="D61" s="1">
        <f t="shared" ref="D61" si="55">A61*101</f>
        <v>2222</v>
      </c>
      <c r="E61" s="1">
        <v>182</v>
      </c>
      <c r="F61" s="1">
        <v>157</v>
      </c>
      <c r="G61" s="1">
        <v>135</v>
      </c>
      <c r="H61" s="1">
        <v>88</v>
      </c>
      <c r="I61" s="1">
        <v>8.1</v>
      </c>
      <c r="J61" s="1">
        <v>7.2</v>
      </c>
      <c r="K61" s="1">
        <v>6.4</v>
      </c>
      <c r="L61" s="1">
        <v>5.6</v>
      </c>
    </row>
    <row r="62" spans="1:12" x14ac:dyDescent="0.25">
      <c r="A62" s="1">
        <v>22</v>
      </c>
      <c r="B62" s="1" t="s">
        <v>20</v>
      </c>
      <c r="C62" s="1" t="s">
        <v>57</v>
      </c>
      <c r="D62" s="1">
        <f t="shared" ref="D62" si="56">A62*1001</f>
        <v>22022</v>
      </c>
      <c r="E62" s="1">
        <v>127</v>
      </c>
      <c r="F62" s="1">
        <v>84</v>
      </c>
      <c r="G62" s="1">
        <v>54</v>
      </c>
      <c r="H62" s="1">
        <v>36</v>
      </c>
      <c r="I62" s="1">
        <v>6.3</v>
      </c>
      <c r="J62" s="1">
        <v>5.6</v>
      </c>
      <c r="K62" s="1">
        <v>4.8</v>
      </c>
      <c r="L62" s="1">
        <v>4.2</v>
      </c>
    </row>
    <row r="63" spans="1:12" x14ac:dyDescent="0.25">
      <c r="A63" s="1">
        <v>23</v>
      </c>
      <c r="B63" s="1" t="s">
        <v>26</v>
      </c>
      <c r="C63" s="1" t="s">
        <v>55</v>
      </c>
      <c r="D63" s="1">
        <f t="shared" ref="D63" si="57">A63*11</f>
        <v>253</v>
      </c>
      <c r="E63" s="1">
        <v>177</v>
      </c>
      <c r="F63" s="1">
        <v>120</v>
      </c>
      <c r="G63" s="1">
        <v>90</v>
      </c>
      <c r="H63" s="1">
        <v>61</v>
      </c>
      <c r="I63" s="1">
        <v>7.6</v>
      </c>
      <c r="J63" s="1">
        <v>6.7</v>
      </c>
      <c r="K63" s="1">
        <v>5.7</v>
      </c>
      <c r="L63" s="1">
        <v>4.9000000000000004</v>
      </c>
    </row>
    <row r="64" spans="1:12" x14ac:dyDescent="0.25">
      <c r="A64" s="1">
        <v>23</v>
      </c>
      <c r="B64" s="1" t="s">
        <v>26</v>
      </c>
      <c r="C64" s="1" t="s">
        <v>56</v>
      </c>
      <c r="D64" s="1">
        <f t="shared" ref="D64" si="58">A64*101</f>
        <v>2323</v>
      </c>
      <c r="E64" s="1">
        <v>182</v>
      </c>
      <c r="F64" s="1">
        <v>127</v>
      </c>
      <c r="G64" s="1">
        <v>98</v>
      </c>
      <c r="H64" s="1">
        <v>65</v>
      </c>
      <c r="I64" s="1">
        <v>7.9</v>
      </c>
      <c r="J64" s="1">
        <v>6.9</v>
      </c>
      <c r="K64" s="1">
        <v>6.1</v>
      </c>
      <c r="L64" s="1">
        <v>5.0999999999999996</v>
      </c>
    </row>
    <row r="65" spans="1:12" x14ac:dyDescent="0.25">
      <c r="A65" s="1">
        <v>23</v>
      </c>
      <c r="B65" s="1" t="s">
        <v>26</v>
      </c>
      <c r="C65" s="1" t="s">
        <v>57</v>
      </c>
      <c r="D65" s="1">
        <f t="shared" ref="D65" si="59">A65*1001</f>
        <v>23023</v>
      </c>
      <c r="E65" s="1">
        <v>129</v>
      </c>
      <c r="F65" s="1">
        <v>88</v>
      </c>
      <c r="G65" s="1">
        <v>71</v>
      </c>
      <c r="H65" s="1">
        <v>52</v>
      </c>
      <c r="I65" s="1">
        <v>6.5</v>
      </c>
      <c r="J65" s="1">
        <v>5.5</v>
      </c>
      <c r="K65" s="1">
        <v>5</v>
      </c>
      <c r="L65" s="1">
        <v>4.5999999999999996</v>
      </c>
    </row>
    <row r="66" spans="1:12" x14ac:dyDescent="0.25">
      <c r="A66" s="1">
        <v>24</v>
      </c>
      <c r="B66" s="1" t="s">
        <v>19</v>
      </c>
      <c r="C66" s="1" t="s">
        <v>55</v>
      </c>
      <c r="D66" s="1">
        <f t="shared" ref="D66" si="60">A66*11</f>
        <v>264</v>
      </c>
      <c r="E66" s="1">
        <v>110</v>
      </c>
      <c r="F66" s="1">
        <v>70</v>
      </c>
      <c r="G66" s="1">
        <v>53</v>
      </c>
      <c r="H66" s="1">
        <v>38</v>
      </c>
      <c r="I66" s="1">
        <v>6.1</v>
      </c>
      <c r="J66" s="1">
        <v>4.8</v>
      </c>
      <c r="K66" s="1">
        <v>4.4000000000000004</v>
      </c>
      <c r="L66" s="1">
        <v>3.9</v>
      </c>
    </row>
    <row r="67" spans="1:12" x14ac:dyDescent="0.25">
      <c r="A67" s="1">
        <v>24</v>
      </c>
      <c r="B67" s="1" t="s">
        <v>19</v>
      </c>
      <c r="C67" s="1" t="s">
        <v>56</v>
      </c>
      <c r="D67" s="1">
        <f t="shared" ref="D67" si="61">A67*101</f>
        <v>2424</v>
      </c>
      <c r="E67" s="1">
        <v>124</v>
      </c>
      <c r="F67" s="1">
        <v>96</v>
      </c>
      <c r="G67" s="1">
        <v>71</v>
      </c>
      <c r="H67" s="1">
        <v>51</v>
      </c>
      <c r="I67" s="1">
        <v>7.3</v>
      </c>
      <c r="J67" s="1">
        <v>5.8</v>
      </c>
      <c r="K67" s="1">
        <v>4.8</v>
      </c>
      <c r="L67" s="1">
        <v>4.3</v>
      </c>
    </row>
    <row r="68" spans="1:12" x14ac:dyDescent="0.25">
      <c r="A68" s="1">
        <v>24</v>
      </c>
      <c r="B68" s="1" t="s">
        <v>19</v>
      </c>
      <c r="C68" s="1" t="s">
        <v>57</v>
      </c>
      <c r="D68" s="1">
        <f t="shared" ref="D68" si="62">A68*1001</f>
        <v>24024</v>
      </c>
      <c r="E68" s="1">
        <v>76</v>
      </c>
      <c r="F68" s="1">
        <v>57</v>
      </c>
      <c r="G68" s="1">
        <v>44</v>
      </c>
      <c r="H68" s="1">
        <v>32</v>
      </c>
      <c r="I68" s="1">
        <v>5.0999999999999996</v>
      </c>
      <c r="J68" s="1">
        <v>4.5</v>
      </c>
      <c r="K68" s="1">
        <v>4.2</v>
      </c>
      <c r="L68" s="1">
        <v>3.8</v>
      </c>
    </row>
    <row r="69" spans="1:12" x14ac:dyDescent="0.25">
      <c r="A69" s="1">
        <v>25</v>
      </c>
      <c r="B69" s="1" t="s">
        <v>37</v>
      </c>
      <c r="C69" s="1" t="s">
        <v>55</v>
      </c>
      <c r="D69" s="1">
        <f t="shared" ref="D69" si="63">A69*11</f>
        <v>275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</row>
    <row r="70" spans="1:12" x14ac:dyDescent="0.25">
      <c r="A70" s="1">
        <v>25</v>
      </c>
      <c r="B70" s="1" t="s">
        <v>37</v>
      </c>
      <c r="C70" s="1" t="s">
        <v>56</v>
      </c>
      <c r="D70" s="1">
        <f t="shared" ref="D70" si="64">A70*101</f>
        <v>2525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</row>
    <row r="71" spans="1:12" x14ac:dyDescent="0.25">
      <c r="A71" s="1">
        <v>25</v>
      </c>
      <c r="B71" s="1" t="s">
        <v>37</v>
      </c>
      <c r="C71" s="1" t="s">
        <v>57</v>
      </c>
      <c r="D71" s="1">
        <f t="shared" ref="D71" si="65">A71*1001</f>
        <v>25025</v>
      </c>
      <c r="E71" s="1">
        <v>111</v>
      </c>
      <c r="F71" s="1">
        <v>78</v>
      </c>
      <c r="G71" s="1">
        <v>65</v>
      </c>
      <c r="H71" s="1">
        <v>48</v>
      </c>
      <c r="I71" s="1">
        <v>5.6</v>
      </c>
      <c r="J71" s="1">
        <v>5.2</v>
      </c>
      <c r="K71" s="1">
        <v>4.9000000000000004</v>
      </c>
      <c r="L71" s="1">
        <v>4.5</v>
      </c>
    </row>
    <row r="72" spans="1:12" x14ac:dyDescent="0.25">
      <c r="A72" s="1">
        <v>26</v>
      </c>
      <c r="B72" s="1" t="s">
        <v>11</v>
      </c>
      <c r="C72" s="1" t="s">
        <v>55</v>
      </c>
      <c r="D72" s="1">
        <f t="shared" ref="D72" si="66">A72*11</f>
        <v>286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</row>
    <row r="73" spans="1:12" x14ac:dyDescent="0.25">
      <c r="A73" s="1">
        <v>26</v>
      </c>
      <c r="B73" s="1" t="s">
        <v>11</v>
      </c>
      <c r="C73" s="1" t="s">
        <v>56</v>
      </c>
      <c r="D73" s="1">
        <f t="shared" ref="D73" si="67">A73*101</f>
        <v>2626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</row>
    <row r="74" spans="1:12" x14ac:dyDescent="0.25">
      <c r="A74" s="1">
        <v>26</v>
      </c>
      <c r="B74" s="1" t="s">
        <v>11</v>
      </c>
      <c r="C74" s="1" t="s">
        <v>57</v>
      </c>
      <c r="D74" s="1">
        <f t="shared" ref="D74" si="68">A74*1001</f>
        <v>26026</v>
      </c>
      <c r="E74" s="1">
        <v>118</v>
      </c>
      <c r="F74" s="1">
        <v>100</v>
      </c>
      <c r="G74" s="1">
        <v>76</v>
      </c>
      <c r="H74" s="1">
        <v>33</v>
      </c>
      <c r="I74" s="1">
        <v>6</v>
      </c>
      <c r="J74" s="1">
        <v>5.5</v>
      </c>
      <c r="K74" s="1">
        <v>5.3</v>
      </c>
      <c r="L74" s="1">
        <v>4.7</v>
      </c>
    </row>
    <row r="75" spans="1:12" x14ac:dyDescent="0.25">
      <c r="A75" s="1">
        <v>28</v>
      </c>
      <c r="B75" s="1" t="s">
        <v>0</v>
      </c>
      <c r="C75" s="1" t="s">
        <v>55</v>
      </c>
      <c r="D75" s="1">
        <f t="shared" ref="D75" si="69">A75*11</f>
        <v>308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</row>
    <row r="76" spans="1:12" x14ac:dyDescent="0.25">
      <c r="A76" s="1">
        <v>28</v>
      </c>
      <c r="B76" s="1" t="s">
        <v>0</v>
      </c>
      <c r="C76" s="1" t="s">
        <v>56</v>
      </c>
      <c r="D76" s="1">
        <f t="shared" ref="D76" si="70">A76*101</f>
        <v>2828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</row>
    <row r="77" spans="1:12" x14ac:dyDescent="0.25">
      <c r="A77" s="1">
        <v>28</v>
      </c>
      <c r="B77" s="1" t="s">
        <v>0</v>
      </c>
      <c r="C77" s="1" t="s">
        <v>57</v>
      </c>
      <c r="D77" s="1">
        <f t="shared" ref="D77" si="71">A77*1001</f>
        <v>28028</v>
      </c>
      <c r="E77" s="1">
        <v>115</v>
      </c>
      <c r="F77" s="1">
        <v>88</v>
      </c>
      <c r="G77" s="1">
        <v>59</v>
      </c>
      <c r="H77" s="1">
        <v>38</v>
      </c>
      <c r="I77" s="1">
        <v>5.8</v>
      </c>
      <c r="J77" s="1">
        <v>5.5</v>
      </c>
      <c r="K77" s="1">
        <v>4.9000000000000004</v>
      </c>
      <c r="L77" s="1">
        <v>4.8</v>
      </c>
    </row>
    <row r="78" spans="1:12" x14ac:dyDescent="0.25">
      <c r="A78" s="1">
        <v>29</v>
      </c>
      <c r="B78" s="1" t="s">
        <v>22</v>
      </c>
      <c r="C78" s="1" t="s">
        <v>55</v>
      </c>
      <c r="D78" s="1">
        <f t="shared" ref="D78" si="72">A78*11</f>
        <v>319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</row>
    <row r="79" spans="1:12" x14ac:dyDescent="0.25">
      <c r="A79" s="1">
        <v>29</v>
      </c>
      <c r="B79" s="1" t="s">
        <v>22</v>
      </c>
      <c r="C79" s="1" t="s">
        <v>56</v>
      </c>
      <c r="D79" s="1">
        <f t="shared" ref="D79" si="73">A79*101</f>
        <v>2929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</row>
    <row r="80" spans="1:12" x14ac:dyDescent="0.25">
      <c r="A80" s="1">
        <v>29</v>
      </c>
      <c r="B80" s="1" t="s">
        <v>22</v>
      </c>
      <c r="C80" s="1" t="s">
        <v>57</v>
      </c>
      <c r="D80" s="1">
        <f t="shared" ref="D80" si="74">A80*1001</f>
        <v>29029</v>
      </c>
      <c r="E80" s="1">
        <v>99</v>
      </c>
      <c r="F80" s="1">
        <v>69</v>
      </c>
      <c r="G80" s="1">
        <v>63</v>
      </c>
      <c r="H80" s="1">
        <v>48</v>
      </c>
      <c r="I80" s="1">
        <v>5.5</v>
      </c>
      <c r="J80" s="1">
        <v>4.8</v>
      </c>
      <c r="K80" s="1">
        <v>4.4000000000000004</v>
      </c>
      <c r="L80" s="1">
        <v>4.2</v>
      </c>
    </row>
    <row r="81" spans="1:12" x14ac:dyDescent="0.25">
      <c r="A81" s="1">
        <v>30</v>
      </c>
      <c r="B81" s="1" t="s">
        <v>5</v>
      </c>
      <c r="C81" s="1" t="s">
        <v>55</v>
      </c>
      <c r="D81" s="1">
        <f t="shared" ref="D81" si="75">A81*11</f>
        <v>330</v>
      </c>
      <c r="E81" s="1">
        <v>0</v>
      </c>
      <c r="F81" s="1">
        <v>0</v>
      </c>
      <c r="G81" s="1">
        <v>0</v>
      </c>
      <c r="H81" s="1">
        <v>0</v>
      </c>
      <c r="I81" s="1"/>
      <c r="J81" s="1">
        <v>0</v>
      </c>
      <c r="K81" s="1">
        <v>0</v>
      </c>
      <c r="L81" s="1">
        <v>0</v>
      </c>
    </row>
    <row r="82" spans="1:12" x14ac:dyDescent="0.25">
      <c r="A82" s="1">
        <v>30</v>
      </c>
      <c r="B82" s="1" t="s">
        <v>5</v>
      </c>
      <c r="C82" s="1" t="s">
        <v>56</v>
      </c>
      <c r="D82" s="1">
        <f t="shared" ref="D82" si="76">A82*101</f>
        <v>3030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</row>
    <row r="83" spans="1:12" x14ac:dyDescent="0.25">
      <c r="A83" s="1">
        <v>30</v>
      </c>
      <c r="B83" s="1" t="s">
        <v>5</v>
      </c>
      <c r="C83" s="1" t="s">
        <v>57</v>
      </c>
      <c r="D83" s="1">
        <f t="shared" ref="D83" si="77">A83*1001</f>
        <v>30030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</row>
    <row r="84" spans="1:12" x14ac:dyDescent="0.25">
      <c r="A84" s="1">
        <v>31</v>
      </c>
      <c r="B84" s="1" t="s">
        <v>3</v>
      </c>
      <c r="C84" s="1" t="s">
        <v>55</v>
      </c>
      <c r="D84" s="1">
        <f t="shared" ref="D84" si="78">A84*11</f>
        <v>341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</row>
    <row r="85" spans="1:12" x14ac:dyDescent="0.25">
      <c r="A85" s="1">
        <v>31</v>
      </c>
      <c r="B85" s="1" t="s">
        <v>3</v>
      </c>
      <c r="C85" s="1" t="s">
        <v>56</v>
      </c>
      <c r="D85" s="1">
        <f t="shared" ref="D85" si="79">A85*101</f>
        <v>3131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</row>
    <row r="86" spans="1:12" x14ac:dyDescent="0.25">
      <c r="A86" s="1">
        <v>31</v>
      </c>
      <c r="B86" s="1" t="s">
        <v>3</v>
      </c>
      <c r="C86" s="1" t="s">
        <v>57</v>
      </c>
      <c r="D86" s="1">
        <f t="shared" ref="D86" si="80">A86*1001</f>
        <v>31031</v>
      </c>
      <c r="E86" s="1">
        <v>94</v>
      </c>
      <c r="F86" s="1">
        <v>68</v>
      </c>
      <c r="G86" s="1">
        <v>50</v>
      </c>
      <c r="H86" s="1">
        <v>40</v>
      </c>
      <c r="I86" s="1">
        <v>7.6</v>
      </c>
      <c r="J86" s="1">
        <v>6.2</v>
      </c>
      <c r="K86" s="1">
        <v>5.4</v>
      </c>
      <c r="L86" s="1">
        <v>4.0999999999999996</v>
      </c>
    </row>
  </sheetData>
  <sheetProtection selectLockedCells="1"/>
  <sortState ref="A3:K86">
    <sortCondition ref="A1"/>
  </sortState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workbookViewId="0">
      <selection activeCell="G18" sqref="G18"/>
    </sheetView>
  </sheetViews>
  <sheetFormatPr defaultRowHeight="15" x14ac:dyDescent="0.25"/>
  <sheetData>
    <row r="1" spans="1:2" x14ac:dyDescent="0.25">
      <c r="A1" t="s">
        <v>38</v>
      </c>
      <c r="B1" t="s">
        <v>44</v>
      </c>
    </row>
    <row r="2" spans="1:2" x14ac:dyDescent="0.25">
      <c r="A2">
        <v>1</v>
      </c>
      <c r="B2" t="s">
        <v>9</v>
      </c>
    </row>
    <row r="3" spans="1:2" x14ac:dyDescent="0.25">
      <c r="A3">
        <v>2</v>
      </c>
      <c r="B3" t="s">
        <v>23</v>
      </c>
    </row>
    <row r="4" spans="1:2" x14ac:dyDescent="0.25">
      <c r="A4">
        <v>3</v>
      </c>
      <c r="B4" t="s">
        <v>10</v>
      </c>
    </row>
    <row r="5" spans="1:2" x14ac:dyDescent="0.25">
      <c r="A5">
        <v>4</v>
      </c>
      <c r="B5" t="s">
        <v>14</v>
      </c>
    </row>
    <row r="6" spans="1:2" x14ac:dyDescent="0.25">
      <c r="A6">
        <v>5</v>
      </c>
      <c r="B6" t="s">
        <v>45</v>
      </c>
    </row>
    <row r="7" spans="1:2" x14ac:dyDescent="0.25">
      <c r="A7">
        <v>6</v>
      </c>
      <c r="B7" t="s">
        <v>24</v>
      </c>
    </row>
    <row r="8" spans="1:2" x14ac:dyDescent="0.25">
      <c r="A8">
        <v>7</v>
      </c>
      <c r="B8" t="s">
        <v>46</v>
      </c>
    </row>
    <row r="9" spans="1:2" x14ac:dyDescent="0.25">
      <c r="A9">
        <v>8</v>
      </c>
      <c r="B9" t="s">
        <v>1</v>
      </c>
    </row>
    <row r="10" spans="1:2" x14ac:dyDescent="0.25">
      <c r="A10">
        <v>9</v>
      </c>
      <c r="B10" t="s">
        <v>47</v>
      </c>
    </row>
    <row r="11" spans="1:2" x14ac:dyDescent="0.25">
      <c r="A11">
        <v>10</v>
      </c>
      <c r="B11" t="s">
        <v>16</v>
      </c>
    </row>
    <row r="12" spans="1:2" x14ac:dyDescent="0.25">
      <c r="A12">
        <v>11</v>
      </c>
      <c r="B12" t="s">
        <v>7</v>
      </c>
    </row>
    <row r="13" spans="1:2" x14ac:dyDescent="0.25">
      <c r="A13">
        <v>12</v>
      </c>
      <c r="B13" t="s">
        <v>8</v>
      </c>
    </row>
    <row r="14" spans="1:2" x14ac:dyDescent="0.25">
      <c r="A14">
        <v>13</v>
      </c>
      <c r="B14" t="s">
        <v>48</v>
      </c>
    </row>
    <row r="15" spans="1:2" x14ac:dyDescent="0.25">
      <c r="A15">
        <v>14</v>
      </c>
      <c r="B15" t="s">
        <v>15</v>
      </c>
    </row>
    <row r="16" spans="1:2" x14ac:dyDescent="0.25">
      <c r="A16">
        <v>15</v>
      </c>
      <c r="B16" t="s">
        <v>4</v>
      </c>
    </row>
    <row r="17" spans="1:2" x14ac:dyDescent="0.25">
      <c r="A17">
        <v>16</v>
      </c>
      <c r="B17" t="s">
        <v>18</v>
      </c>
    </row>
    <row r="18" spans="1:2" x14ac:dyDescent="0.25">
      <c r="A18">
        <v>17</v>
      </c>
      <c r="B18" t="s">
        <v>49</v>
      </c>
    </row>
    <row r="19" spans="1:2" x14ac:dyDescent="0.25">
      <c r="A19">
        <v>18</v>
      </c>
      <c r="B19" t="s">
        <v>50</v>
      </c>
    </row>
    <row r="20" spans="1:2" x14ac:dyDescent="0.25">
      <c r="A20">
        <v>19</v>
      </c>
      <c r="B20" t="s">
        <v>51</v>
      </c>
    </row>
    <row r="21" spans="1:2" x14ac:dyDescent="0.25">
      <c r="A21">
        <v>20</v>
      </c>
      <c r="B21" t="s">
        <v>17</v>
      </c>
    </row>
    <row r="22" spans="1:2" x14ac:dyDescent="0.25">
      <c r="A22">
        <v>21</v>
      </c>
      <c r="B22" t="s">
        <v>52</v>
      </c>
    </row>
    <row r="23" spans="1:2" x14ac:dyDescent="0.25">
      <c r="A23">
        <v>22</v>
      </c>
      <c r="B23" t="s">
        <v>20</v>
      </c>
    </row>
    <row r="24" spans="1:2" x14ac:dyDescent="0.25">
      <c r="A24">
        <v>23</v>
      </c>
      <c r="B24" t="s">
        <v>53</v>
      </c>
    </row>
    <row r="25" spans="1:2" x14ac:dyDescent="0.25">
      <c r="A25">
        <v>24</v>
      </c>
      <c r="B25" t="s">
        <v>19</v>
      </c>
    </row>
    <row r="26" spans="1:2" x14ac:dyDescent="0.25">
      <c r="A26">
        <v>25</v>
      </c>
      <c r="B26" t="s">
        <v>37</v>
      </c>
    </row>
    <row r="27" spans="1:2" x14ac:dyDescent="0.25">
      <c r="A27">
        <v>26</v>
      </c>
      <c r="B27" t="s">
        <v>11</v>
      </c>
    </row>
    <row r="28" spans="1:2" x14ac:dyDescent="0.25">
      <c r="A28">
        <v>27</v>
      </c>
      <c r="B28" t="s">
        <v>54</v>
      </c>
    </row>
    <row r="29" spans="1:2" x14ac:dyDescent="0.25">
      <c r="A29">
        <v>28</v>
      </c>
      <c r="B29" t="s">
        <v>0</v>
      </c>
    </row>
    <row r="30" spans="1:2" x14ac:dyDescent="0.25">
      <c r="A30">
        <v>29</v>
      </c>
      <c r="B30" t="s">
        <v>22</v>
      </c>
    </row>
    <row r="31" spans="1:2" x14ac:dyDescent="0.25">
      <c r="A31">
        <v>30</v>
      </c>
      <c r="B31" t="s">
        <v>5</v>
      </c>
    </row>
    <row r="32" spans="1:2" x14ac:dyDescent="0.25">
      <c r="A32">
        <v>31</v>
      </c>
      <c r="B32" t="s">
        <v>3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O1" sqref="O1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8"/>
  <sheetViews>
    <sheetView workbookViewId="0">
      <selection activeCell="T15" sqref="T15"/>
    </sheetView>
  </sheetViews>
  <sheetFormatPr defaultRowHeight="15" x14ac:dyDescent="0.25"/>
  <sheetData>
    <row r="1" spans="1:19" x14ac:dyDescent="0.25">
      <c r="F1" s="2" t="s">
        <v>34</v>
      </c>
      <c r="G1" s="3"/>
      <c r="H1" s="4"/>
      <c r="I1" s="2" t="s">
        <v>35</v>
      </c>
      <c r="J1" s="3"/>
      <c r="K1" s="3"/>
      <c r="L1" s="4"/>
      <c r="M1" s="2" t="s">
        <v>36</v>
      </c>
      <c r="N1" s="3"/>
      <c r="O1" s="4"/>
      <c r="P1" s="2" t="s">
        <v>35</v>
      </c>
      <c r="Q1" s="3"/>
      <c r="R1" s="3"/>
      <c r="S1" s="4"/>
    </row>
    <row r="2" spans="1:19" x14ac:dyDescent="0.25">
      <c r="A2" s="1" t="s">
        <v>38</v>
      </c>
      <c r="B2" s="1" t="s">
        <v>27</v>
      </c>
      <c r="C2" s="5" t="s">
        <v>28</v>
      </c>
      <c r="D2" s="5" t="s">
        <v>29</v>
      </c>
      <c r="E2" s="5" t="s">
        <v>30</v>
      </c>
      <c r="F2" s="5" t="s">
        <v>31</v>
      </c>
      <c r="G2" s="5" t="s">
        <v>32</v>
      </c>
      <c r="H2" s="5" t="s">
        <v>33</v>
      </c>
      <c r="I2" s="5">
        <v>90</v>
      </c>
      <c r="J2" s="5">
        <v>67.5</v>
      </c>
      <c r="K2" s="5">
        <v>45</v>
      </c>
      <c r="L2" s="5">
        <v>22.5</v>
      </c>
      <c r="M2" s="5" t="s">
        <v>31</v>
      </c>
      <c r="N2" s="5" t="s">
        <v>32</v>
      </c>
      <c r="O2" s="5" t="s">
        <v>33</v>
      </c>
      <c r="P2" s="5">
        <v>90</v>
      </c>
      <c r="Q2" s="5">
        <v>67.5</v>
      </c>
      <c r="R2" s="5">
        <v>45</v>
      </c>
      <c r="S2" s="5">
        <v>22.5</v>
      </c>
    </row>
    <row r="3" spans="1:19" x14ac:dyDescent="0.25">
      <c r="A3" s="1">
        <v>8</v>
      </c>
      <c r="B3" s="1" t="s">
        <v>1</v>
      </c>
      <c r="C3" s="1" t="s">
        <v>55</v>
      </c>
      <c r="D3" s="1">
        <v>32</v>
      </c>
      <c r="E3" s="1">
        <v>49</v>
      </c>
      <c r="F3" s="1">
        <v>88</v>
      </c>
      <c r="G3" s="1">
        <v>22</v>
      </c>
      <c r="H3" s="1">
        <v>181</v>
      </c>
      <c r="I3" s="1">
        <v>123</v>
      </c>
      <c r="J3" s="1">
        <v>102</v>
      </c>
      <c r="K3" s="1">
        <v>81</v>
      </c>
      <c r="L3" s="1">
        <v>65</v>
      </c>
      <c r="M3" s="1">
        <v>4.8</v>
      </c>
      <c r="N3" s="1">
        <v>3.6</v>
      </c>
      <c r="O3" s="1">
        <v>6</v>
      </c>
      <c r="P3" s="1">
        <v>5.7</v>
      </c>
      <c r="Q3" s="1">
        <v>5.0999999999999996</v>
      </c>
      <c r="R3" s="1">
        <v>4.8</v>
      </c>
      <c r="S3" s="1">
        <v>4.5</v>
      </c>
    </row>
    <row r="4" spans="1:19" x14ac:dyDescent="0.25">
      <c r="A4" s="1">
        <v>8</v>
      </c>
      <c r="B4" s="1" t="s">
        <v>1</v>
      </c>
      <c r="C4" s="1" t="s">
        <v>56</v>
      </c>
      <c r="D4" s="1">
        <v>5</v>
      </c>
      <c r="E4" s="1">
        <v>6</v>
      </c>
      <c r="F4" s="1">
        <v>106</v>
      </c>
      <c r="G4" s="1">
        <v>76</v>
      </c>
      <c r="H4" s="1">
        <v>179</v>
      </c>
      <c r="I4" s="1">
        <v>179</v>
      </c>
      <c r="J4" s="1">
        <v>138</v>
      </c>
      <c r="K4" s="1">
        <v>101</v>
      </c>
      <c r="L4" s="1">
        <v>88</v>
      </c>
      <c r="M4" s="1">
        <v>5.0999999999999996</v>
      </c>
      <c r="N4" s="1">
        <v>4.5999999999999996</v>
      </c>
      <c r="O4" s="1">
        <v>5.8</v>
      </c>
      <c r="P4" s="1">
        <v>5.8</v>
      </c>
      <c r="Q4" s="1">
        <v>5.4</v>
      </c>
      <c r="R4" s="1">
        <v>5</v>
      </c>
      <c r="S4" s="1">
        <v>4.8</v>
      </c>
    </row>
    <row r="5" spans="1:19" x14ac:dyDescent="0.25">
      <c r="A5" s="1">
        <v>8</v>
      </c>
      <c r="B5" s="1" t="s">
        <v>1</v>
      </c>
      <c r="C5" s="1" t="s">
        <v>57</v>
      </c>
      <c r="D5" s="1">
        <v>27</v>
      </c>
      <c r="E5" s="1">
        <v>43</v>
      </c>
      <c r="F5" s="1">
        <v>81</v>
      </c>
      <c r="G5" s="1">
        <v>22</v>
      </c>
      <c r="H5" s="1">
        <v>181</v>
      </c>
      <c r="I5" s="1">
        <v>119</v>
      </c>
      <c r="J5" s="1">
        <v>102</v>
      </c>
      <c r="K5" s="1">
        <v>76</v>
      </c>
      <c r="L5" s="1">
        <v>60</v>
      </c>
      <c r="M5" s="1">
        <v>4.8</v>
      </c>
      <c r="N5" s="1">
        <v>3.6</v>
      </c>
      <c r="O5" s="1">
        <v>6</v>
      </c>
      <c r="P5" s="1">
        <v>5.7</v>
      </c>
      <c r="Q5" s="1">
        <v>5.0999999999999996</v>
      </c>
      <c r="R5" s="1">
        <v>4.7</v>
      </c>
      <c r="S5" s="1">
        <v>4.4000000000000004</v>
      </c>
    </row>
    <row r="6" spans="1:19" x14ac:dyDescent="0.25">
      <c r="A6" s="1">
        <v>9</v>
      </c>
      <c r="B6" s="1" t="s">
        <v>2</v>
      </c>
      <c r="C6" s="1" t="s">
        <v>55</v>
      </c>
      <c r="D6" s="1">
        <v>99</v>
      </c>
      <c r="E6" s="1">
        <v>222</v>
      </c>
      <c r="F6" s="1">
        <v>145</v>
      </c>
      <c r="G6" s="1">
        <v>31</v>
      </c>
      <c r="H6" s="1">
        <v>261</v>
      </c>
      <c r="I6" s="1">
        <v>200</v>
      </c>
      <c r="J6" s="1">
        <v>168</v>
      </c>
      <c r="K6" s="1">
        <v>142</v>
      </c>
      <c r="L6" s="1">
        <v>110</v>
      </c>
      <c r="M6" s="1">
        <v>6.1</v>
      </c>
      <c r="N6" s="1">
        <v>3.9</v>
      </c>
      <c r="O6" s="1">
        <v>7.8</v>
      </c>
      <c r="P6" s="1">
        <v>6.9</v>
      </c>
      <c r="Q6" s="1">
        <v>6.4</v>
      </c>
      <c r="R6" s="1">
        <v>6</v>
      </c>
      <c r="S6" s="1">
        <v>5.6</v>
      </c>
    </row>
    <row r="7" spans="1:19" x14ac:dyDescent="0.25">
      <c r="A7" s="1">
        <v>9</v>
      </c>
      <c r="B7" s="1" t="s">
        <v>2</v>
      </c>
      <c r="C7" s="1" t="s">
        <v>56</v>
      </c>
      <c r="D7" s="1">
        <v>68</v>
      </c>
      <c r="E7" s="1">
        <v>154</v>
      </c>
      <c r="F7" s="1">
        <v>156</v>
      </c>
      <c r="G7" s="1">
        <v>36</v>
      </c>
      <c r="H7" s="1">
        <v>261</v>
      </c>
      <c r="I7" s="1">
        <v>204</v>
      </c>
      <c r="J7" s="1">
        <v>175</v>
      </c>
      <c r="K7" s="1">
        <v>147</v>
      </c>
      <c r="L7" s="1">
        <v>122</v>
      </c>
      <c r="M7" s="1">
        <v>6.3</v>
      </c>
      <c r="N7" s="1">
        <v>4.2</v>
      </c>
      <c r="O7" s="1">
        <v>7.8</v>
      </c>
      <c r="P7" s="1">
        <v>7</v>
      </c>
      <c r="Q7" s="1">
        <v>6.5</v>
      </c>
      <c r="R7" s="1">
        <v>6.2</v>
      </c>
      <c r="S7" s="1">
        <v>5.9</v>
      </c>
    </row>
    <row r="8" spans="1:19" x14ac:dyDescent="0.25">
      <c r="A8" s="1">
        <v>9</v>
      </c>
      <c r="B8" s="1" t="s">
        <v>2</v>
      </c>
      <c r="C8" s="1" t="s">
        <v>57</v>
      </c>
      <c r="D8" s="1">
        <v>31</v>
      </c>
      <c r="E8" s="1">
        <v>68</v>
      </c>
      <c r="F8" s="1">
        <v>127</v>
      </c>
      <c r="G8" s="1">
        <v>31</v>
      </c>
      <c r="H8" s="1">
        <v>212</v>
      </c>
      <c r="I8" s="1">
        <v>187</v>
      </c>
      <c r="J8" s="1">
        <v>140</v>
      </c>
      <c r="K8" s="1">
        <v>120</v>
      </c>
      <c r="L8" s="1">
        <v>91</v>
      </c>
      <c r="M8" s="1">
        <v>5.6</v>
      </c>
      <c r="N8" s="1">
        <v>3.9</v>
      </c>
      <c r="O8" s="1">
        <v>7.1</v>
      </c>
      <c r="P8" s="1">
        <v>6.7</v>
      </c>
      <c r="Q8" s="1">
        <v>5.9</v>
      </c>
      <c r="R8" s="1">
        <v>5.6</v>
      </c>
      <c r="S8" s="1">
        <v>5.2</v>
      </c>
    </row>
    <row r="9" spans="1:19" x14ac:dyDescent="0.25">
      <c r="A9" s="1">
        <v>31</v>
      </c>
      <c r="B9" s="1" t="s">
        <v>3</v>
      </c>
      <c r="C9" s="1" t="s">
        <v>57</v>
      </c>
      <c r="D9" s="1">
        <v>4</v>
      </c>
      <c r="E9" s="1">
        <v>11</v>
      </c>
      <c r="F9" s="1">
        <v>53</v>
      </c>
      <c r="G9" s="1">
        <v>16</v>
      </c>
      <c r="H9" s="1">
        <v>126</v>
      </c>
      <c r="I9" s="1">
        <v>94</v>
      </c>
      <c r="J9" s="1">
        <v>68</v>
      </c>
      <c r="K9" s="1">
        <v>50</v>
      </c>
      <c r="L9" s="1">
        <v>40</v>
      </c>
      <c r="M9" s="1">
        <v>5.6</v>
      </c>
      <c r="N9" s="1">
        <v>2.7</v>
      </c>
      <c r="O9" s="1">
        <v>7.8</v>
      </c>
      <c r="P9" s="1">
        <v>7.6</v>
      </c>
      <c r="Q9" s="1">
        <v>6.2</v>
      </c>
      <c r="R9" s="1">
        <v>5.4</v>
      </c>
      <c r="S9" s="1">
        <v>4.0999999999999996</v>
      </c>
    </row>
    <row r="10" spans="1:19" x14ac:dyDescent="0.25">
      <c r="A10" s="1">
        <v>15</v>
      </c>
      <c r="B10" s="1" t="s">
        <v>4</v>
      </c>
      <c r="C10" s="1" t="s">
        <v>55</v>
      </c>
      <c r="D10" s="1">
        <v>30</v>
      </c>
      <c r="E10" s="1">
        <v>76</v>
      </c>
      <c r="F10" s="1">
        <v>106</v>
      </c>
      <c r="G10" s="1">
        <v>34</v>
      </c>
      <c r="H10" s="1">
        <v>238</v>
      </c>
      <c r="I10" s="1">
        <v>184</v>
      </c>
      <c r="J10" s="1">
        <v>123</v>
      </c>
      <c r="K10" s="1">
        <v>94</v>
      </c>
      <c r="L10" s="1">
        <v>71</v>
      </c>
      <c r="M10" s="1">
        <v>5.3</v>
      </c>
      <c r="N10" s="1">
        <v>3.6</v>
      </c>
      <c r="O10" s="1">
        <v>9.1</v>
      </c>
      <c r="P10" s="1">
        <v>6.9</v>
      </c>
      <c r="Q10" s="1">
        <v>6</v>
      </c>
      <c r="R10" s="1">
        <v>5.3</v>
      </c>
      <c r="S10" s="1">
        <v>4.7</v>
      </c>
    </row>
    <row r="11" spans="1:19" x14ac:dyDescent="0.25">
      <c r="A11" s="1">
        <v>15</v>
      </c>
      <c r="B11" s="1" t="s">
        <v>4</v>
      </c>
      <c r="C11" s="1" t="s">
        <v>56</v>
      </c>
      <c r="D11" s="1">
        <v>27</v>
      </c>
      <c r="E11" s="1">
        <v>61</v>
      </c>
      <c r="F11" s="1">
        <v>115</v>
      </c>
      <c r="G11" s="1">
        <v>35</v>
      </c>
      <c r="H11" s="1">
        <v>238</v>
      </c>
      <c r="I11" s="1">
        <v>187</v>
      </c>
      <c r="J11" s="1">
        <v>141</v>
      </c>
      <c r="K11" s="1">
        <v>109</v>
      </c>
      <c r="L11" s="1">
        <v>85</v>
      </c>
      <c r="M11" s="1">
        <v>5.7</v>
      </c>
      <c r="N11" s="1">
        <v>3.9</v>
      </c>
      <c r="O11" s="1">
        <v>9.1</v>
      </c>
      <c r="P11" s="1">
        <v>7</v>
      </c>
      <c r="Q11" s="1">
        <v>6.2</v>
      </c>
      <c r="R11" s="1">
        <v>5.6</v>
      </c>
      <c r="S11" s="1">
        <v>4.9000000000000004</v>
      </c>
    </row>
    <row r="12" spans="1:19" x14ac:dyDescent="0.25">
      <c r="A12" s="1">
        <v>15</v>
      </c>
      <c r="B12" s="1" t="s">
        <v>4</v>
      </c>
      <c r="C12" s="1" t="s">
        <v>57</v>
      </c>
      <c r="D12" s="1">
        <v>3</v>
      </c>
      <c r="E12" s="1">
        <v>15</v>
      </c>
      <c r="F12" s="1">
        <v>63</v>
      </c>
      <c r="G12" s="1">
        <v>34</v>
      </c>
      <c r="H12" s="1">
        <v>79</v>
      </c>
      <c r="I12" s="1">
        <v>79</v>
      </c>
      <c r="J12" s="1">
        <v>71</v>
      </c>
      <c r="K12" s="1">
        <v>57</v>
      </c>
      <c r="L12" s="1">
        <v>42</v>
      </c>
      <c r="M12" s="1">
        <v>4.2</v>
      </c>
      <c r="N12" s="1">
        <v>3.6</v>
      </c>
      <c r="O12" s="1">
        <v>5.5</v>
      </c>
      <c r="P12" s="1">
        <v>5.3</v>
      </c>
      <c r="Q12" s="1">
        <v>4.9000000000000004</v>
      </c>
      <c r="R12" s="1">
        <v>4.2</v>
      </c>
      <c r="S12" s="1">
        <v>4</v>
      </c>
    </row>
    <row r="13" spans="1:19" x14ac:dyDescent="0.25">
      <c r="A13" s="1">
        <v>30</v>
      </c>
      <c r="B13" s="1" t="s">
        <v>5</v>
      </c>
      <c r="C13" s="1" t="s">
        <v>56</v>
      </c>
      <c r="D13" s="1">
        <v>3</v>
      </c>
      <c r="E13" s="1">
        <v>3</v>
      </c>
      <c r="F13" s="1">
        <v>129</v>
      </c>
      <c r="G13" s="1">
        <v>102</v>
      </c>
      <c r="H13" s="1">
        <v>147</v>
      </c>
      <c r="I13" s="1"/>
      <c r="J13" s="1"/>
      <c r="K13" s="1"/>
      <c r="L13" s="1"/>
      <c r="M13" s="1">
        <v>5.9</v>
      </c>
      <c r="N13" s="1">
        <v>4.4000000000000004</v>
      </c>
      <c r="O13" s="1">
        <v>6.1</v>
      </c>
      <c r="P13" s="1"/>
      <c r="Q13" s="1"/>
      <c r="R13" s="1"/>
      <c r="S13" s="1"/>
    </row>
    <row r="14" spans="1:19" x14ac:dyDescent="0.25">
      <c r="A14" s="1">
        <v>21</v>
      </c>
      <c r="B14" s="1" t="s">
        <v>6</v>
      </c>
      <c r="C14" s="1" t="s">
        <v>55</v>
      </c>
      <c r="D14" s="1">
        <v>5</v>
      </c>
      <c r="E14" s="1">
        <v>8</v>
      </c>
      <c r="F14" s="1">
        <v>75</v>
      </c>
      <c r="G14" s="1">
        <v>13</v>
      </c>
      <c r="H14" s="1">
        <v>142</v>
      </c>
      <c r="I14" s="1"/>
      <c r="J14" s="1"/>
      <c r="K14" s="1"/>
      <c r="L14" s="1"/>
      <c r="M14" s="1">
        <v>5.0999999999999996</v>
      </c>
      <c r="N14" s="1">
        <v>3.6</v>
      </c>
      <c r="O14" s="1">
        <v>6.5</v>
      </c>
      <c r="P14" s="1"/>
      <c r="Q14" s="1"/>
      <c r="R14" s="1"/>
      <c r="S14" s="1"/>
    </row>
    <row r="15" spans="1:19" x14ac:dyDescent="0.25">
      <c r="A15" s="1">
        <v>21</v>
      </c>
      <c r="B15" s="1" t="s">
        <v>6</v>
      </c>
      <c r="C15" s="1" t="s">
        <v>56</v>
      </c>
      <c r="D15" s="1">
        <v>1</v>
      </c>
      <c r="E15" s="1">
        <v>1</v>
      </c>
      <c r="F15" s="1">
        <v>75</v>
      </c>
      <c r="G15" s="1">
        <v>75</v>
      </c>
      <c r="H15" s="1">
        <v>75</v>
      </c>
      <c r="I15" s="1"/>
      <c r="J15" s="1"/>
      <c r="K15" s="1"/>
      <c r="L15" s="1"/>
      <c r="M15" s="1">
        <v>5.8</v>
      </c>
      <c r="N15" s="1">
        <v>5.8</v>
      </c>
      <c r="O15" s="1">
        <v>5.8</v>
      </c>
      <c r="P15" s="1"/>
      <c r="Q15" s="1"/>
      <c r="R15" s="1"/>
      <c r="S15" s="1"/>
    </row>
    <row r="16" spans="1:19" x14ac:dyDescent="0.25">
      <c r="A16" s="1">
        <v>21</v>
      </c>
      <c r="B16" s="1" t="s">
        <v>6</v>
      </c>
      <c r="C16" s="1" t="s">
        <v>57</v>
      </c>
      <c r="D16" s="1">
        <v>4</v>
      </c>
      <c r="E16" s="1">
        <v>7</v>
      </c>
      <c r="F16" s="1">
        <v>75</v>
      </c>
      <c r="G16" s="1">
        <v>13</v>
      </c>
      <c r="H16" s="1">
        <v>142</v>
      </c>
      <c r="I16" s="1"/>
      <c r="J16" s="1"/>
      <c r="K16" s="1"/>
      <c r="L16" s="1"/>
      <c r="M16" s="1">
        <v>4.5</v>
      </c>
      <c r="N16" s="1">
        <v>3.6</v>
      </c>
      <c r="O16" s="1">
        <v>6.5</v>
      </c>
      <c r="P16" s="1"/>
      <c r="Q16" s="1"/>
      <c r="R16" s="1"/>
      <c r="S16" s="1"/>
    </row>
    <row r="17" spans="1:19" x14ac:dyDescent="0.25">
      <c r="A17" s="1">
        <v>11</v>
      </c>
      <c r="B17" s="1" t="s">
        <v>7</v>
      </c>
      <c r="C17" s="1" t="s">
        <v>55</v>
      </c>
      <c r="D17" s="1">
        <v>135</v>
      </c>
      <c r="E17" s="1">
        <v>354</v>
      </c>
      <c r="F17" s="1">
        <v>137</v>
      </c>
      <c r="G17" s="1">
        <v>14</v>
      </c>
      <c r="H17" s="1">
        <v>287</v>
      </c>
      <c r="I17" s="1">
        <v>203</v>
      </c>
      <c r="J17" s="1">
        <v>170</v>
      </c>
      <c r="K17" s="1">
        <v>131</v>
      </c>
      <c r="L17" s="1">
        <v>82</v>
      </c>
      <c r="M17" s="1">
        <v>5.7</v>
      </c>
      <c r="N17" s="1">
        <v>2.9</v>
      </c>
      <c r="O17" s="1">
        <v>7.7</v>
      </c>
      <c r="P17" s="1">
        <v>6.7</v>
      </c>
      <c r="Q17" s="1">
        <v>6.1</v>
      </c>
      <c r="R17" s="1">
        <v>5.5</v>
      </c>
      <c r="S17" s="1">
        <v>4.8</v>
      </c>
    </row>
    <row r="18" spans="1:19" x14ac:dyDescent="0.25">
      <c r="A18" s="1">
        <v>11</v>
      </c>
      <c r="B18" s="1" t="s">
        <v>7</v>
      </c>
      <c r="C18" s="1" t="s">
        <v>56</v>
      </c>
      <c r="D18" s="1">
        <v>90</v>
      </c>
      <c r="E18" s="1">
        <v>265</v>
      </c>
      <c r="F18" s="1">
        <v>162</v>
      </c>
      <c r="G18" s="1">
        <v>14</v>
      </c>
      <c r="H18" s="1">
        <v>287</v>
      </c>
      <c r="I18" s="1">
        <v>240</v>
      </c>
      <c r="J18" s="1">
        <v>189</v>
      </c>
      <c r="K18" s="1">
        <v>154</v>
      </c>
      <c r="L18" s="1">
        <v>120</v>
      </c>
      <c r="M18" s="1">
        <v>6</v>
      </c>
      <c r="N18" s="1">
        <v>3.4</v>
      </c>
      <c r="O18" s="1">
        <v>7.7</v>
      </c>
      <c r="P18" s="1">
        <v>6.8</v>
      </c>
      <c r="Q18" s="1">
        <v>6.3</v>
      </c>
      <c r="R18" s="1">
        <v>5.9</v>
      </c>
      <c r="S18" s="1">
        <v>5.3</v>
      </c>
    </row>
    <row r="19" spans="1:19" x14ac:dyDescent="0.25">
      <c r="A19" s="1">
        <v>11</v>
      </c>
      <c r="B19" s="1" t="s">
        <v>7</v>
      </c>
      <c r="C19" s="1" t="s">
        <v>57</v>
      </c>
      <c r="D19" s="1">
        <v>45</v>
      </c>
      <c r="E19" s="1">
        <v>89</v>
      </c>
      <c r="F19" s="1">
        <v>65</v>
      </c>
      <c r="G19" s="1">
        <v>20</v>
      </c>
      <c r="H19" s="1">
        <v>144</v>
      </c>
      <c r="I19" s="1">
        <v>123</v>
      </c>
      <c r="J19" s="1">
        <v>82</v>
      </c>
      <c r="K19" s="1">
        <v>64</v>
      </c>
      <c r="L19" s="1">
        <v>51</v>
      </c>
      <c r="M19" s="1">
        <v>4.5999999999999996</v>
      </c>
      <c r="N19" s="1">
        <v>2.9</v>
      </c>
      <c r="O19" s="1">
        <v>6.4</v>
      </c>
      <c r="P19" s="1">
        <v>5.6</v>
      </c>
      <c r="Q19" s="1">
        <v>4.8</v>
      </c>
      <c r="R19" s="1">
        <v>4.5999999999999996</v>
      </c>
      <c r="S19" s="1">
        <v>5.2</v>
      </c>
    </row>
    <row r="20" spans="1:19" x14ac:dyDescent="0.25">
      <c r="A20" s="1">
        <v>12</v>
      </c>
      <c r="B20" s="1" t="s">
        <v>8</v>
      </c>
      <c r="C20" s="1" t="s">
        <v>56</v>
      </c>
      <c r="D20" s="1">
        <v>6</v>
      </c>
      <c r="E20" s="1">
        <v>13</v>
      </c>
      <c r="F20" s="1">
        <v>147</v>
      </c>
      <c r="G20" s="1">
        <v>69</v>
      </c>
      <c r="H20" s="1">
        <v>197</v>
      </c>
      <c r="I20" s="1">
        <v>184</v>
      </c>
      <c r="J20" s="1">
        <v>157</v>
      </c>
      <c r="K20" s="1">
        <v>120</v>
      </c>
      <c r="L20" s="1">
        <v>94</v>
      </c>
      <c r="M20" s="1">
        <v>5.8</v>
      </c>
      <c r="N20" s="1">
        <v>4.2</v>
      </c>
      <c r="O20" s="1">
        <v>7.5</v>
      </c>
      <c r="P20" s="1">
        <v>7</v>
      </c>
      <c r="Q20" s="1">
        <v>6.6</v>
      </c>
      <c r="R20" s="1">
        <v>5.7</v>
      </c>
      <c r="S20" s="1">
        <v>4.9000000000000004</v>
      </c>
    </row>
    <row r="21" spans="1:19" x14ac:dyDescent="0.25">
      <c r="A21" s="1">
        <v>1</v>
      </c>
      <c r="B21" s="1" t="s">
        <v>9</v>
      </c>
      <c r="C21" s="1" t="s">
        <v>57</v>
      </c>
      <c r="D21" s="1">
        <v>16</v>
      </c>
      <c r="E21" s="1">
        <v>31</v>
      </c>
      <c r="F21" s="1">
        <v>97</v>
      </c>
      <c r="G21" s="1">
        <v>6</v>
      </c>
      <c r="H21" s="1">
        <v>185</v>
      </c>
      <c r="I21" s="1">
        <v>143</v>
      </c>
      <c r="J21" s="1">
        <v>115</v>
      </c>
      <c r="K21" s="1">
        <v>94</v>
      </c>
      <c r="L21" s="1">
        <v>72</v>
      </c>
      <c r="M21" s="1">
        <v>5.0999999999999996</v>
      </c>
      <c r="N21" s="1">
        <v>2</v>
      </c>
      <c r="O21" s="1">
        <v>7.1</v>
      </c>
      <c r="P21" s="1">
        <v>5.8</v>
      </c>
      <c r="Q21" s="1">
        <v>5.4</v>
      </c>
      <c r="R21" s="1">
        <v>5.0999999999999996</v>
      </c>
      <c r="S21" s="1">
        <v>4.5999999999999996</v>
      </c>
    </row>
    <row r="22" spans="1:19" x14ac:dyDescent="0.25">
      <c r="A22" s="1">
        <v>3</v>
      </c>
      <c r="B22" s="1" t="s">
        <v>10</v>
      </c>
      <c r="C22" s="1" t="s">
        <v>55</v>
      </c>
      <c r="D22" s="1">
        <v>138</v>
      </c>
      <c r="E22" s="1">
        <v>316</v>
      </c>
      <c r="F22" s="1">
        <v>130</v>
      </c>
      <c r="G22" s="1">
        <v>28</v>
      </c>
      <c r="H22" s="1">
        <v>243</v>
      </c>
      <c r="I22" s="1">
        <v>178</v>
      </c>
      <c r="J22" s="1">
        <v>145</v>
      </c>
      <c r="K22" s="1">
        <v>126</v>
      </c>
      <c r="L22" s="1">
        <v>100</v>
      </c>
      <c r="M22" s="1">
        <v>5.9</v>
      </c>
      <c r="N22" s="1">
        <v>4.0999999999999996</v>
      </c>
      <c r="O22" s="1">
        <v>8</v>
      </c>
      <c r="P22" s="1">
        <v>6.8</v>
      </c>
      <c r="Q22" s="1">
        <v>6.2</v>
      </c>
      <c r="R22" s="1">
        <v>5.8</v>
      </c>
      <c r="S22" s="1">
        <v>5.3</v>
      </c>
    </row>
    <row r="23" spans="1:19" x14ac:dyDescent="0.25">
      <c r="A23" s="1">
        <v>3</v>
      </c>
      <c r="B23" s="1" t="s">
        <v>10</v>
      </c>
      <c r="C23" s="1" t="s">
        <v>56</v>
      </c>
      <c r="D23" s="1">
        <v>51</v>
      </c>
      <c r="E23" s="1">
        <v>117</v>
      </c>
      <c r="F23" s="1">
        <v>138</v>
      </c>
      <c r="G23" s="1">
        <v>47</v>
      </c>
      <c r="H23" s="1">
        <v>230</v>
      </c>
      <c r="I23" s="1">
        <v>187</v>
      </c>
      <c r="J23" s="1">
        <v>153</v>
      </c>
      <c r="K23" s="1">
        <v>131</v>
      </c>
      <c r="L23" s="1">
        <v>111</v>
      </c>
      <c r="M23" s="1">
        <v>6.1</v>
      </c>
      <c r="N23" s="1">
        <v>4.7</v>
      </c>
      <c r="O23" s="1">
        <v>8</v>
      </c>
      <c r="P23" s="1">
        <v>7.2</v>
      </c>
      <c r="Q23" s="1">
        <v>6.4</v>
      </c>
      <c r="R23" s="1">
        <v>6.1</v>
      </c>
      <c r="S23" s="1">
        <v>5.6</v>
      </c>
    </row>
    <row r="24" spans="1:19" x14ac:dyDescent="0.25">
      <c r="A24" s="1">
        <v>3</v>
      </c>
      <c r="B24" s="1" t="s">
        <v>10</v>
      </c>
      <c r="C24" s="1" t="s">
        <v>57</v>
      </c>
      <c r="D24" s="1">
        <v>87</v>
      </c>
      <c r="E24" s="1">
        <v>199</v>
      </c>
      <c r="F24" s="1">
        <v>126</v>
      </c>
      <c r="G24" s="1">
        <v>28</v>
      </c>
      <c r="H24" s="1">
        <v>243</v>
      </c>
      <c r="I24" s="1">
        <v>174</v>
      </c>
      <c r="J24" s="1">
        <v>142</v>
      </c>
      <c r="K24" s="1">
        <v>120</v>
      </c>
      <c r="L24" s="1">
        <v>93</v>
      </c>
      <c r="M24" s="1">
        <v>5.8</v>
      </c>
      <c r="N24" s="1">
        <v>4.0999999999999996</v>
      </c>
      <c r="O24" s="1">
        <v>7.4</v>
      </c>
      <c r="P24" s="1">
        <v>6.7</v>
      </c>
      <c r="Q24" s="1">
        <v>6.1</v>
      </c>
      <c r="R24" s="1">
        <v>5.7</v>
      </c>
      <c r="S24" s="1">
        <v>5.0999999999999996</v>
      </c>
    </row>
    <row r="25" spans="1:19" x14ac:dyDescent="0.25">
      <c r="A25" s="1">
        <v>26</v>
      </c>
      <c r="B25" s="1" t="s">
        <v>11</v>
      </c>
      <c r="C25" s="1" t="s">
        <v>57</v>
      </c>
      <c r="D25" s="1">
        <v>8</v>
      </c>
      <c r="E25" s="1">
        <v>25</v>
      </c>
      <c r="F25" s="1">
        <v>90</v>
      </c>
      <c r="G25" s="1">
        <v>20</v>
      </c>
      <c r="H25" s="1">
        <v>132</v>
      </c>
      <c r="I25" s="1">
        <v>118</v>
      </c>
      <c r="J25" s="1">
        <v>100</v>
      </c>
      <c r="K25" s="1">
        <v>76</v>
      </c>
      <c r="L25" s="1">
        <v>33</v>
      </c>
      <c r="M25" s="1">
        <v>5.3</v>
      </c>
      <c r="N25" s="1">
        <v>3.6</v>
      </c>
      <c r="O25" s="1">
        <v>6.3</v>
      </c>
      <c r="P25" s="1">
        <v>6</v>
      </c>
      <c r="Q25" s="1">
        <v>5.5</v>
      </c>
      <c r="R25" s="1">
        <v>5.3</v>
      </c>
      <c r="S25" s="1">
        <v>4.7</v>
      </c>
    </row>
    <row r="26" spans="1:19" x14ac:dyDescent="0.25">
      <c r="A26" s="1">
        <v>13</v>
      </c>
      <c r="B26" s="1" t="s">
        <v>12</v>
      </c>
      <c r="C26" s="1" t="s">
        <v>57</v>
      </c>
      <c r="D26" s="1">
        <v>2</v>
      </c>
      <c r="E26" s="1">
        <v>4</v>
      </c>
      <c r="F26" s="1">
        <v>101</v>
      </c>
      <c r="G26" s="1">
        <v>60</v>
      </c>
      <c r="H26" s="1">
        <v>110</v>
      </c>
      <c r="I26" s="1"/>
      <c r="J26" s="1"/>
      <c r="K26" s="1"/>
      <c r="L26" s="1"/>
      <c r="M26" s="1">
        <v>6.1</v>
      </c>
      <c r="N26" s="1">
        <v>5.6</v>
      </c>
      <c r="O26" s="1">
        <v>6.9</v>
      </c>
      <c r="P26" s="1"/>
      <c r="Q26" s="1"/>
      <c r="R26" s="1"/>
      <c r="S26" s="1"/>
    </row>
    <row r="27" spans="1:19" x14ac:dyDescent="0.25">
      <c r="A27" s="1">
        <v>17</v>
      </c>
      <c r="B27" s="1" t="s">
        <v>13</v>
      </c>
      <c r="C27" s="1" t="s">
        <v>55</v>
      </c>
      <c r="D27" s="1">
        <v>36</v>
      </c>
      <c r="E27" s="1">
        <v>161</v>
      </c>
      <c r="F27" s="1">
        <v>108</v>
      </c>
      <c r="G27" s="1">
        <v>13</v>
      </c>
      <c r="H27" s="1">
        <v>206</v>
      </c>
      <c r="I27" s="1">
        <v>170</v>
      </c>
      <c r="J27" s="1">
        <v>137</v>
      </c>
      <c r="K27" s="1">
        <v>104</v>
      </c>
      <c r="L27" s="1">
        <v>78</v>
      </c>
      <c r="M27" s="1">
        <v>6.2</v>
      </c>
      <c r="N27" s="1">
        <v>2.8</v>
      </c>
      <c r="O27" s="1">
        <v>10.199999999999999</v>
      </c>
      <c r="P27" s="1">
        <v>7.3</v>
      </c>
      <c r="Q27" s="1">
        <v>6.7</v>
      </c>
      <c r="R27" s="1">
        <v>6.1</v>
      </c>
      <c r="S27" s="1">
        <v>5.3</v>
      </c>
    </row>
    <row r="28" spans="1:19" x14ac:dyDescent="0.25">
      <c r="A28" s="1">
        <v>17</v>
      </c>
      <c r="B28" s="1" t="s">
        <v>13</v>
      </c>
      <c r="C28" s="1" t="s">
        <v>56</v>
      </c>
      <c r="D28" s="1">
        <v>19</v>
      </c>
      <c r="E28" s="1">
        <v>86</v>
      </c>
      <c r="F28" s="1">
        <v>137</v>
      </c>
      <c r="G28" s="1">
        <v>15</v>
      </c>
      <c r="H28" s="1">
        <v>206</v>
      </c>
      <c r="I28" s="1">
        <v>180</v>
      </c>
      <c r="J28" s="1">
        <v>158</v>
      </c>
      <c r="K28" s="1">
        <v>118</v>
      </c>
      <c r="L28" s="1">
        <v>95</v>
      </c>
      <c r="M28" s="1">
        <v>6.4</v>
      </c>
      <c r="N28" s="1">
        <v>3.3</v>
      </c>
      <c r="O28" s="1">
        <v>10.199999999999999</v>
      </c>
      <c r="P28" s="1">
        <v>7.3</v>
      </c>
      <c r="Q28" s="1">
        <v>6.8</v>
      </c>
      <c r="R28" s="1">
        <v>6.3</v>
      </c>
      <c r="S28" s="1">
        <v>5.6</v>
      </c>
    </row>
    <row r="29" spans="1:19" x14ac:dyDescent="0.25">
      <c r="A29" s="1">
        <v>17</v>
      </c>
      <c r="B29" s="1" t="s">
        <v>13</v>
      </c>
      <c r="C29" s="1" t="s">
        <v>57</v>
      </c>
      <c r="D29" s="1">
        <v>17</v>
      </c>
      <c r="E29" s="1">
        <v>75</v>
      </c>
      <c r="F29" s="1">
        <v>98</v>
      </c>
      <c r="G29" s="1">
        <v>13</v>
      </c>
      <c r="H29" s="1">
        <v>179</v>
      </c>
      <c r="I29" s="1">
        <v>142</v>
      </c>
      <c r="J29" s="1">
        <v>109</v>
      </c>
      <c r="K29" s="1">
        <v>86</v>
      </c>
      <c r="L29" s="1">
        <v>56</v>
      </c>
      <c r="M29" s="1">
        <v>5.9</v>
      </c>
      <c r="N29" s="1">
        <v>2.8</v>
      </c>
      <c r="O29" s="1">
        <v>8.3000000000000007</v>
      </c>
      <c r="P29" s="1">
        <v>7.2</v>
      </c>
      <c r="Q29" s="1">
        <v>6.5</v>
      </c>
      <c r="R29" s="1">
        <v>5.8</v>
      </c>
      <c r="S29" s="1">
        <v>5</v>
      </c>
    </row>
    <row r="30" spans="1:19" x14ac:dyDescent="0.25">
      <c r="A30" s="1">
        <v>4</v>
      </c>
      <c r="B30" s="1" t="s">
        <v>14</v>
      </c>
      <c r="C30" s="1" t="s">
        <v>55</v>
      </c>
      <c r="D30" s="1">
        <v>158</v>
      </c>
      <c r="E30" s="1">
        <v>397</v>
      </c>
      <c r="F30" s="1">
        <v>148</v>
      </c>
      <c r="G30" s="1">
        <v>18</v>
      </c>
      <c r="H30" s="1">
        <v>286</v>
      </c>
      <c r="I30" s="1">
        <v>207</v>
      </c>
      <c r="J30" s="1">
        <v>172</v>
      </c>
      <c r="K30" s="1">
        <v>141</v>
      </c>
      <c r="L30" s="1">
        <v>112</v>
      </c>
      <c r="M30" s="1">
        <v>6.1</v>
      </c>
      <c r="N30" s="1">
        <v>3.9</v>
      </c>
      <c r="O30" s="1">
        <v>7.5</v>
      </c>
      <c r="P30" s="1">
        <v>6.8</v>
      </c>
      <c r="Q30" s="1">
        <v>6.4</v>
      </c>
      <c r="R30" s="1">
        <v>6</v>
      </c>
      <c r="S30" s="1">
        <v>5.5</v>
      </c>
    </row>
    <row r="31" spans="1:19" x14ac:dyDescent="0.25">
      <c r="A31" s="1">
        <v>4</v>
      </c>
      <c r="B31" s="1" t="s">
        <v>14</v>
      </c>
      <c r="C31" s="1" t="s">
        <v>56</v>
      </c>
      <c r="D31" s="1">
        <v>146</v>
      </c>
      <c r="E31" s="1">
        <v>364</v>
      </c>
      <c r="F31" s="1">
        <v>150</v>
      </c>
      <c r="G31" s="1">
        <v>53</v>
      </c>
      <c r="H31" s="1">
        <v>286</v>
      </c>
      <c r="I31" s="1">
        <v>210</v>
      </c>
      <c r="J31" s="1">
        <v>176</v>
      </c>
      <c r="K31" s="1">
        <v>145</v>
      </c>
      <c r="L31" s="1">
        <v>115</v>
      </c>
      <c r="M31" s="1">
        <v>6.1</v>
      </c>
      <c r="N31" s="1">
        <v>4.3</v>
      </c>
      <c r="O31" s="1">
        <v>7.5</v>
      </c>
      <c r="P31" s="1">
        <v>6.8</v>
      </c>
      <c r="Q31" s="1">
        <v>6.5</v>
      </c>
      <c r="R31" s="1">
        <v>6</v>
      </c>
      <c r="S31" s="1">
        <v>5.6</v>
      </c>
    </row>
    <row r="32" spans="1:19" x14ac:dyDescent="0.25">
      <c r="A32" s="1">
        <v>4</v>
      </c>
      <c r="B32" s="1" t="s">
        <v>14</v>
      </c>
      <c r="C32" s="1" t="s">
        <v>57</v>
      </c>
      <c r="D32" s="1">
        <v>12</v>
      </c>
      <c r="E32" s="1">
        <v>33</v>
      </c>
      <c r="F32" s="1">
        <v>116</v>
      </c>
      <c r="G32" s="1">
        <v>18</v>
      </c>
      <c r="H32" s="1">
        <v>221</v>
      </c>
      <c r="I32" s="1">
        <v>165</v>
      </c>
      <c r="J32" s="1">
        <v>141</v>
      </c>
      <c r="K32" s="1">
        <v>106</v>
      </c>
      <c r="L32" s="1">
        <v>64</v>
      </c>
      <c r="M32" s="1">
        <v>5.2</v>
      </c>
      <c r="N32" s="1">
        <v>3.9</v>
      </c>
      <c r="O32" s="1">
        <v>7.2</v>
      </c>
      <c r="P32" s="1">
        <v>6.5</v>
      </c>
      <c r="Q32" s="1">
        <v>5.9</v>
      </c>
      <c r="R32" s="1">
        <v>5.2</v>
      </c>
      <c r="S32" s="1">
        <v>4.8</v>
      </c>
    </row>
    <row r="33" spans="1:19" x14ac:dyDescent="0.25">
      <c r="A33" s="1">
        <v>14</v>
      </c>
      <c r="B33" s="1" t="s">
        <v>15</v>
      </c>
      <c r="C33" s="1" t="s">
        <v>55</v>
      </c>
      <c r="D33" s="1">
        <v>50</v>
      </c>
      <c r="E33" s="1">
        <v>124</v>
      </c>
      <c r="F33" s="1">
        <v>155</v>
      </c>
      <c r="G33" s="1">
        <v>54</v>
      </c>
      <c r="H33" s="1">
        <v>237</v>
      </c>
      <c r="I33" s="1">
        <v>211</v>
      </c>
      <c r="J33" s="1">
        <v>174</v>
      </c>
      <c r="K33" s="1">
        <v>148</v>
      </c>
      <c r="L33" s="1">
        <v>116</v>
      </c>
      <c r="M33" s="1">
        <v>6.3</v>
      </c>
      <c r="N33" s="1">
        <v>4</v>
      </c>
      <c r="O33" s="1">
        <v>9.8000000000000007</v>
      </c>
      <c r="P33" s="1">
        <v>7.2</v>
      </c>
      <c r="Q33" s="1">
        <v>6.6</v>
      </c>
      <c r="R33" s="1">
        <v>6.3</v>
      </c>
      <c r="S33" s="1">
        <v>5.7</v>
      </c>
    </row>
    <row r="34" spans="1:19" x14ac:dyDescent="0.25">
      <c r="A34" s="1">
        <v>14</v>
      </c>
      <c r="B34" s="1" t="s">
        <v>15</v>
      </c>
      <c r="C34" s="1" t="s">
        <v>56</v>
      </c>
      <c r="D34" s="1">
        <v>42</v>
      </c>
      <c r="E34" s="1">
        <v>112</v>
      </c>
      <c r="F34" s="1">
        <v>160</v>
      </c>
      <c r="G34" s="1">
        <v>74</v>
      </c>
      <c r="H34" s="1">
        <v>237</v>
      </c>
      <c r="I34" s="1">
        <v>213</v>
      </c>
      <c r="J34" s="1">
        <v>181</v>
      </c>
      <c r="K34" s="1">
        <v>156</v>
      </c>
      <c r="L34" s="1">
        <v>133</v>
      </c>
      <c r="M34" s="1">
        <v>6.4</v>
      </c>
      <c r="N34" s="1">
        <v>4.9000000000000004</v>
      </c>
      <c r="O34" s="1">
        <v>8.5</v>
      </c>
      <c r="P34" s="1">
        <v>7.2</v>
      </c>
      <c r="Q34" s="1">
        <v>6.6</v>
      </c>
      <c r="R34" s="1">
        <v>6.3</v>
      </c>
      <c r="S34" s="1">
        <v>5.9</v>
      </c>
    </row>
    <row r="35" spans="1:19" x14ac:dyDescent="0.25">
      <c r="A35" s="1">
        <v>14</v>
      </c>
      <c r="B35" s="1" t="s">
        <v>15</v>
      </c>
      <c r="C35" s="1" t="s">
        <v>57</v>
      </c>
      <c r="D35" s="1">
        <v>8</v>
      </c>
      <c r="E35" s="1">
        <v>12</v>
      </c>
      <c r="F35" s="1">
        <v>92</v>
      </c>
      <c r="G35" s="1">
        <v>54</v>
      </c>
      <c r="H35" s="1">
        <v>128</v>
      </c>
      <c r="I35" s="1">
        <v>116</v>
      </c>
      <c r="J35" s="1">
        <v>106</v>
      </c>
      <c r="K35" s="1">
        <v>85</v>
      </c>
      <c r="L35" s="1">
        <v>71</v>
      </c>
      <c r="M35" s="1">
        <v>5.5</v>
      </c>
      <c r="N35" s="1">
        <v>4</v>
      </c>
      <c r="O35" s="1">
        <v>9.8000000000000007</v>
      </c>
      <c r="P35" s="1">
        <v>8.5</v>
      </c>
      <c r="Q35" s="1">
        <v>6.1</v>
      </c>
      <c r="R35" s="1">
        <v>5.4</v>
      </c>
      <c r="S35" s="1">
        <v>4.8</v>
      </c>
    </row>
    <row r="36" spans="1:19" x14ac:dyDescent="0.25">
      <c r="A36" s="1">
        <v>10</v>
      </c>
      <c r="B36" s="1" t="s">
        <v>16</v>
      </c>
      <c r="C36" s="1" t="s">
        <v>55</v>
      </c>
      <c r="D36" s="1">
        <v>199</v>
      </c>
      <c r="E36" s="1">
        <v>598</v>
      </c>
      <c r="F36" s="1">
        <v>167</v>
      </c>
      <c r="G36" s="1">
        <v>36</v>
      </c>
      <c r="H36" s="1">
        <v>277</v>
      </c>
      <c r="I36" s="1">
        <v>215</v>
      </c>
      <c r="J36" s="1">
        <v>185</v>
      </c>
      <c r="K36" s="1">
        <v>163</v>
      </c>
      <c r="L36" s="1">
        <v>133</v>
      </c>
      <c r="M36" s="1">
        <v>6.5</v>
      </c>
      <c r="N36" s="1">
        <v>4.2</v>
      </c>
      <c r="O36" s="1">
        <v>8.1999999999999993</v>
      </c>
      <c r="P36" s="1">
        <v>7.2</v>
      </c>
      <c r="Q36" s="1">
        <v>6.7</v>
      </c>
      <c r="R36" s="1">
        <v>6.4</v>
      </c>
      <c r="S36" s="1">
        <v>6</v>
      </c>
    </row>
    <row r="37" spans="1:19" x14ac:dyDescent="0.25">
      <c r="A37" s="1">
        <v>10</v>
      </c>
      <c r="B37" s="1" t="s">
        <v>16</v>
      </c>
      <c r="C37" s="1" t="s">
        <v>56</v>
      </c>
      <c r="D37" s="1">
        <v>188</v>
      </c>
      <c r="E37" s="1">
        <v>569</v>
      </c>
      <c r="F37" s="1">
        <v>168</v>
      </c>
      <c r="G37" s="1">
        <v>36</v>
      </c>
      <c r="H37" s="1">
        <v>277</v>
      </c>
      <c r="I37" s="1">
        <v>215</v>
      </c>
      <c r="J37" s="1">
        <v>185</v>
      </c>
      <c r="K37" s="1">
        <v>163</v>
      </c>
      <c r="L37" s="1">
        <v>134</v>
      </c>
      <c r="M37" s="1">
        <v>6.5</v>
      </c>
      <c r="N37" s="1">
        <v>4.2</v>
      </c>
      <c r="O37" s="1">
        <v>8.1999999999999993</v>
      </c>
      <c r="P37" s="1">
        <v>7.2</v>
      </c>
      <c r="Q37" s="1">
        <v>6.7</v>
      </c>
      <c r="R37" s="1">
        <v>6.4</v>
      </c>
      <c r="S37" s="1">
        <v>6</v>
      </c>
    </row>
    <row r="38" spans="1:19" x14ac:dyDescent="0.25">
      <c r="A38" s="1">
        <v>10</v>
      </c>
      <c r="B38" s="1" t="s">
        <v>16</v>
      </c>
      <c r="C38" s="1" t="s">
        <v>57</v>
      </c>
      <c r="D38" s="1">
        <v>11</v>
      </c>
      <c r="E38" s="1">
        <v>29</v>
      </c>
      <c r="F38" s="1">
        <v>138</v>
      </c>
      <c r="G38" s="1">
        <v>58</v>
      </c>
      <c r="H38" s="1">
        <v>209</v>
      </c>
      <c r="I38" s="1">
        <v>206</v>
      </c>
      <c r="J38" s="1">
        <v>171</v>
      </c>
      <c r="K38" s="1">
        <v>133</v>
      </c>
      <c r="L38" s="1">
        <v>115</v>
      </c>
      <c r="M38" s="1">
        <v>6.2</v>
      </c>
      <c r="N38" s="1">
        <v>4.5</v>
      </c>
      <c r="O38" s="1">
        <v>7.9</v>
      </c>
      <c r="P38" s="1">
        <v>6.9</v>
      </c>
      <c r="Q38" s="1">
        <v>6.4</v>
      </c>
      <c r="R38" s="1">
        <v>6.1</v>
      </c>
      <c r="S38" s="1">
        <v>5.7</v>
      </c>
    </row>
    <row r="39" spans="1:19" x14ac:dyDescent="0.25">
      <c r="A39" s="1">
        <v>28</v>
      </c>
      <c r="B39" s="1" t="s">
        <v>0</v>
      </c>
      <c r="C39" s="1" t="s">
        <v>57</v>
      </c>
      <c r="D39" s="1">
        <v>8</v>
      </c>
      <c r="E39" s="1">
        <v>15</v>
      </c>
      <c r="F39" s="1">
        <v>62</v>
      </c>
      <c r="G39" s="1">
        <v>28</v>
      </c>
      <c r="H39" s="1">
        <v>146</v>
      </c>
      <c r="I39" s="1">
        <v>115</v>
      </c>
      <c r="J39" s="1">
        <v>88</v>
      </c>
      <c r="K39" s="1">
        <v>59</v>
      </c>
      <c r="L39" s="1">
        <v>38</v>
      </c>
      <c r="M39" s="1">
        <v>4.9000000000000004</v>
      </c>
      <c r="N39" s="1">
        <v>3.7</v>
      </c>
      <c r="O39" s="1">
        <v>5.8</v>
      </c>
      <c r="P39" s="1">
        <v>5.8</v>
      </c>
      <c r="Q39" s="1">
        <v>5.5</v>
      </c>
      <c r="R39" s="1">
        <v>4.9000000000000004</v>
      </c>
      <c r="S39" s="1">
        <v>4.8</v>
      </c>
    </row>
    <row r="40" spans="1:19" x14ac:dyDescent="0.25">
      <c r="A40" s="1">
        <v>20</v>
      </c>
      <c r="B40" s="1" t="s">
        <v>17</v>
      </c>
      <c r="C40" s="1" t="s">
        <v>55</v>
      </c>
      <c r="D40" s="1">
        <v>41</v>
      </c>
      <c r="E40" s="1">
        <v>148</v>
      </c>
      <c r="F40" s="1">
        <v>166</v>
      </c>
      <c r="G40" s="1">
        <v>47</v>
      </c>
      <c r="H40" s="1">
        <v>272</v>
      </c>
      <c r="I40" s="1">
        <v>226</v>
      </c>
      <c r="J40" s="1">
        <v>191</v>
      </c>
      <c r="K40" s="1">
        <v>156</v>
      </c>
      <c r="L40" s="1">
        <v>121</v>
      </c>
      <c r="M40" s="1">
        <v>7.1</v>
      </c>
      <c r="N40" s="1">
        <v>3.9</v>
      </c>
      <c r="O40" s="1">
        <v>9.3000000000000007</v>
      </c>
      <c r="P40" s="1">
        <v>8.1</v>
      </c>
      <c r="Q40" s="1">
        <v>7.5</v>
      </c>
      <c r="R40" s="1">
        <v>7</v>
      </c>
      <c r="S40" s="1">
        <v>6.2</v>
      </c>
    </row>
    <row r="41" spans="1:19" x14ac:dyDescent="0.25">
      <c r="A41" s="1">
        <v>20</v>
      </c>
      <c r="B41" s="1" t="s">
        <v>17</v>
      </c>
      <c r="C41" s="1" t="s">
        <v>56</v>
      </c>
      <c r="D41" s="1">
        <v>33</v>
      </c>
      <c r="E41" s="1">
        <v>121</v>
      </c>
      <c r="F41" s="1">
        <v>177</v>
      </c>
      <c r="G41" s="1">
        <v>47</v>
      </c>
      <c r="H41" s="1">
        <v>272</v>
      </c>
      <c r="I41" s="1">
        <v>228</v>
      </c>
      <c r="J41" s="1">
        <v>199</v>
      </c>
      <c r="K41" s="1">
        <v>172</v>
      </c>
      <c r="L41" s="1">
        <v>148</v>
      </c>
      <c r="M41" s="1">
        <v>7.3</v>
      </c>
      <c r="N41" s="1">
        <v>4.7</v>
      </c>
      <c r="O41" s="1">
        <v>9.3000000000000007</v>
      </c>
      <c r="P41" s="1">
        <v>8.1999999999999993</v>
      </c>
      <c r="Q41" s="1">
        <v>7.7</v>
      </c>
      <c r="R41" s="1">
        <v>7.1</v>
      </c>
      <c r="S41" s="1">
        <v>6.6</v>
      </c>
    </row>
    <row r="42" spans="1:19" x14ac:dyDescent="0.25">
      <c r="A42" s="1">
        <v>20</v>
      </c>
      <c r="B42" s="1" t="s">
        <v>17</v>
      </c>
      <c r="C42" s="1" t="s">
        <v>57</v>
      </c>
      <c r="D42" s="1">
        <v>8</v>
      </c>
      <c r="E42" s="1">
        <v>27</v>
      </c>
      <c r="F42" s="1">
        <v>83</v>
      </c>
      <c r="G42" s="1">
        <v>47</v>
      </c>
      <c r="H42" s="1">
        <v>170</v>
      </c>
      <c r="I42" s="1">
        <v>149</v>
      </c>
      <c r="J42" s="1">
        <v>100</v>
      </c>
      <c r="K42" s="1">
        <v>82</v>
      </c>
      <c r="L42" s="1">
        <v>62</v>
      </c>
      <c r="M42" s="1">
        <v>5.5</v>
      </c>
      <c r="N42" s="1">
        <v>3.9</v>
      </c>
      <c r="O42" s="1">
        <v>7.7</v>
      </c>
      <c r="P42" s="1">
        <v>7.1</v>
      </c>
      <c r="Q42" s="1">
        <v>6</v>
      </c>
      <c r="R42" s="1">
        <v>5.4</v>
      </c>
      <c r="S42" s="1">
        <v>5.0999999999999996</v>
      </c>
    </row>
    <row r="43" spans="1:19" x14ac:dyDescent="0.25">
      <c r="A43" s="1">
        <v>16</v>
      </c>
      <c r="B43" s="1" t="s">
        <v>18</v>
      </c>
      <c r="C43" s="1" t="s">
        <v>55</v>
      </c>
      <c r="D43" s="1">
        <v>135</v>
      </c>
      <c r="E43" s="1">
        <v>404</v>
      </c>
      <c r="F43" s="1">
        <v>144</v>
      </c>
      <c r="G43" s="1">
        <v>22</v>
      </c>
      <c r="H43" s="1">
        <v>263</v>
      </c>
      <c r="I43" s="1">
        <v>198</v>
      </c>
      <c r="J43" s="1">
        <v>165</v>
      </c>
      <c r="K43" s="1">
        <v>137</v>
      </c>
      <c r="L43" s="1">
        <v>107</v>
      </c>
      <c r="M43" s="1">
        <v>6.4</v>
      </c>
      <c r="N43" s="1">
        <v>3.7</v>
      </c>
      <c r="O43" s="1">
        <v>8.5</v>
      </c>
      <c r="P43" s="1">
        <v>7.4</v>
      </c>
      <c r="Q43" s="1">
        <v>6.7</v>
      </c>
      <c r="R43" s="1">
        <v>6.3</v>
      </c>
      <c r="S43" s="1">
        <v>5.7</v>
      </c>
    </row>
    <row r="44" spans="1:19" x14ac:dyDescent="0.25">
      <c r="A44" s="1">
        <v>16</v>
      </c>
      <c r="B44" s="1" t="s">
        <v>18</v>
      </c>
      <c r="C44" s="1" t="s">
        <v>56</v>
      </c>
      <c r="D44" s="1">
        <v>90</v>
      </c>
      <c r="E44" s="1">
        <v>252</v>
      </c>
      <c r="F44" s="1">
        <v>159</v>
      </c>
      <c r="G44" s="1">
        <v>31</v>
      </c>
      <c r="H44" s="1">
        <v>263</v>
      </c>
      <c r="I44" s="1">
        <v>201</v>
      </c>
      <c r="J44" s="1">
        <v>174</v>
      </c>
      <c r="K44" s="1">
        <v>156</v>
      </c>
      <c r="L44" s="1">
        <v>125</v>
      </c>
      <c r="M44" s="1">
        <v>6.4</v>
      </c>
      <c r="N44" s="1">
        <v>4.0999999999999996</v>
      </c>
      <c r="O44" s="1">
        <v>8.4</v>
      </c>
      <c r="P44" s="1">
        <v>7.3</v>
      </c>
      <c r="Q44" s="1">
        <v>6.7</v>
      </c>
      <c r="R44" s="1">
        <v>6.3</v>
      </c>
      <c r="S44" s="1">
        <v>5.9</v>
      </c>
    </row>
    <row r="45" spans="1:19" x14ac:dyDescent="0.25">
      <c r="A45" s="1">
        <v>16</v>
      </c>
      <c r="B45" s="1" t="s">
        <v>18</v>
      </c>
      <c r="C45" s="1" t="s">
        <v>57</v>
      </c>
      <c r="D45" s="1">
        <v>45</v>
      </c>
      <c r="E45" s="1">
        <v>152</v>
      </c>
      <c r="F45" s="1">
        <v>118</v>
      </c>
      <c r="G45" s="1">
        <v>22</v>
      </c>
      <c r="H45" s="1">
        <v>244</v>
      </c>
      <c r="I45" s="1">
        <v>172</v>
      </c>
      <c r="J45" s="1">
        <v>138</v>
      </c>
      <c r="K45" s="1">
        <v>111</v>
      </c>
      <c r="L45" s="1">
        <v>86</v>
      </c>
      <c r="M45" s="1">
        <v>6.2</v>
      </c>
      <c r="N45" s="1">
        <v>3.7</v>
      </c>
      <c r="O45" s="1">
        <v>8.5</v>
      </c>
      <c r="P45" s="1">
        <v>7.5</v>
      </c>
      <c r="Q45" s="1">
        <v>6.7</v>
      </c>
      <c r="R45" s="1">
        <v>6</v>
      </c>
      <c r="S45" s="1">
        <v>5.3</v>
      </c>
    </row>
    <row r="46" spans="1:19" x14ac:dyDescent="0.25">
      <c r="A46" s="1">
        <v>24</v>
      </c>
      <c r="B46" s="1" t="s">
        <v>19</v>
      </c>
      <c r="C46" s="1" t="s">
        <v>55</v>
      </c>
      <c r="D46" s="1">
        <v>153</v>
      </c>
      <c r="E46" s="1">
        <v>422</v>
      </c>
      <c r="F46" s="1">
        <v>56</v>
      </c>
      <c r="G46" s="1">
        <v>3</v>
      </c>
      <c r="H46" s="1">
        <v>176</v>
      </c>
      <c r="I46" s="1">
        <v>110</v>
      </c>
      <c r="J46" s="1">
        <v>70</v>
      </c>
      <c r="K46" s="1">
        <v>53</v>
      </c>
      <c r="L46" s="1">
        <v>38</v>
      </c>
      <c r="M46" s="1">
        <v>4.5</v>
      </c>
      <c r="N46" s="1">
        <v>1.3</v>
      </c>
      <c r="O46" s="1">
        <v>8.8000000000000007</v>
      </c>
      <c r="P46" s="1">
        <v>6.1</v>
      </c>
      <c r="Q46" s="1">
        <v>4.8</v>
      </c>
      <c r="R46" s="1">
        <v>4.4000000000000004</v>
      </c>
      <c r="S46" s="1">
        <v>3.9</v>
      </c>
    </row>
    <row r="47" spans="1:19" x14ac:dyDescent="0.25">
      <c r="A47" s="1">
        <v>24</v>
      </c>
      <c r="B47" s="1" t="s">
        <v>19</v>
      </c>
      <c r="C47" s="1" t="s">
        <v>56</v>
      </c>
      <c r="D47" s="1">
        <v>66</v>
      </c>
      <c r="E47" s="1">
        <v>175</v>
      </c>
      <c r="F47" s="1">
        <v>76</v>
      </c>
      <c r="G47" s="1">
        <v>11</v>
      </c>
      <c r="H47" s="1">
        <v>176</v>
      </c>
      <c r="I47" s="1">
        <v>124</v>
      </c>
      <c r="J47" s="1">
        <v>96</v>
      </c>
      <c r="K47" s="1">
        <v>71</v>
      </c>
      <c r="L47" s="1">
        <v>51</v>
      </c>
      <c r="M47" s="1">
        <v>5</v>
      </c>
      <c r="N47" s="1">
        <v>3</v>
      </c>
      <c r="O47" s="1">
        <v>8.8000000000000007</v>
      </c>
      <c r="P47" s="1">
        <v>7.3</v>
      </c>
      <c r="Q47" s="1">
        <v>5.8</v>
      </c>
      <c r="R47" s="1">
        <v>4.8</v>
      </c>
      <c r="S47" s="1">
        <v>4.3</v>
      </c>
    </row>
    <row r="48" spans="1:19" x14ac:dyDescent="0.25">
      <c r="A48" s="1">
        <v>24</v>
      </c>
      <c r="B48" s="1" t="s">
        <v>19</v>
      </c>
      <c r="C48" s="1" t="s">
        <v>57</v>
      </c>
      <c r="D48" s="1">
        <v>87</v>
      </c>
      <c r="E48" s="1">
        <v>247</v>
      </c>
      <c r="F48" s="1">
        <v>45</v>
      </c>
      <c r="G48" s="1">
        <v>3</v>
      </c>
      <c r="H48" s="1">
        <v>119</v>
      </c>
      <c r="I48" s="1">
        <v>76</v>
      </c>
      <c r="J48" s="1">
        <v>57</v>
      </c>
      <c r="K48" s="1">
        <v>44</v>
      </c>
      <c r="L48" s="1">
        <v>32</v>
      </c>
      <c r="M48" s="1">
        <v>4.2</v>
      </c>
      <c r="N48" s="1">
        <v>1.3</v>
      </c>
      <c r="O48" s="1">
        <v>7</v>
      </c>
      <c r="P48" s="1">
        <v>5.0999999999999996</v>
      </c>
      <c r="Q48" s="1">
        <v>4.5</v>
      </c>
      <c r="R48" s="1">
        <v>4.2</v>
      </c>
      <c r="S48" s="1">
        <v>3.8</v>
      </c>
    </row>
    <row r="49" spans="1:19" x14ac:dyDescent="0.25">
      <c r="A49" s="1">
        <v>22</v>
      </c>
      <c r="B49" s="1" t="s">
        <v>20</v>
      </c>
      <c r="C49" s="1" t="s">
        <v>55</v>
      </c>
      <c r="D49" s="1">
        <v>70</v>
      </c>
      <c r="E49" s="1">
        <v>182</v>
      </c>
      <c r="F49" s="1">
        <v>88</v>
      </c>
      <c r="G49" s="1">
        <v>4</v>
      </c>
      <c r="H49" s="1">
        <v>246</v>
      </c>
      <c r="I49" s="1">
        <v>167</v>
      </c>
      <c r="J49" s="1">
        <v>120</v>
      </c>
      <c r="K49" s="1">
        <v>74</v>
      </c>
      <c r="L49" s="1">
        <v>42</v>
      </c>
      <c r="M49" s="1">
        <v>5.7</v>
      </c>
      <c r="N49" s="1">
        <v>3</v>
      </c>
      <c r="O49" s="1">
        <v>9.1999999999999993</v>
      </c>
      <c r="P49" s="1">
        <v>7.6</v>
      </c>
      <c r="Q49" s="1">
        <v>6.3</v>
      </c>
      <c r="R49" s="1">
        <v>5.5</v>
      </c>
      <c r="S49" s="1">
        <v>4.4000000000000004</v>
      </c>
    </row>
    <row r="50" spans="1:19" x14ac:dyDescent="0.25">
      <c r="A50" s="1">
        <v>22</v>
      </c>
      <c r="B50" s="1" t="s">
        <v>20</v>
      </c>
      <c r="C50" s="1" t="s">
        <v>56</v>
      </c>
      <c r="D50" s="1">
        <v>33</v>
      </c>
      <c r="E50" s="1">
        <v>74</v>
      </c>
      <c r="F50" s="1">
        <v>142</v>
      </c>
      <c r="G50" s="1">
        <v>4</v>
      </c>
      <c r="H50" s="1">
        <v>246</v>
      </c>
      <c r="I50" s="1">
        <v>182</v>
      </c>
      <c r="J50" s="1">
        <v>157</v>
      </c>
      <c r="K50" s="1">
        <v>135</v>
      </c>
      <c r="L50" s="1">
        <v>88</v>
      </c>
      <c r="M50" s="1">
        <v>6.6</v>
      </c>
      <c r="N50" s="1">
        <v>4</v>
      </c>
      <c r="O50" s="1">
        <v>9.1999999999999993</v>
      </c>
      <c r="P50" s="1">
        <v>8.1</v>
      </c>
      <c r="Q50" s="1">
        <v>7.2</v>
      </c>
      <c r="R50" s="1">
        <v>6.4</v>
      </c>
      <c r="S50" s="1">
        <v>5.6</v>
      </c>
    </row>
    <row r="51" spans="1:19" x14ac:dyDescent="0.25">
      <c r="A51" s="1">
        <v>22</v>
      </c>
      <c r="B51" s="1" t="s">
        <v>20</v>
      </c>
      <c r="C51" s="1" t="s">
        <v>57</v>
      </c>
      <c r="D51" s="1">
        <v>37</v>
      </c>
      <c r="E51" s="1">
        <v>108</v>
      </c>
      <c r="F51" s="1">
        <v>57</v>
      </c>
      <c r="G51" s="1">
        <v>15</v>
      </c>
      <c r="H51" s="1">
        <v>225</v>
      </c>
      <c r="I51" s="1">
        <v>127</v>
      </c>
      <c r="J51" s="1">
        <v>84</v>
      </c>
      <c r="K51" s="1">
        <v>54</v>
      </c>
      <c r="L51" s="1">
        <v>36</v>
      </c>
      <c r="M51" s="1">
        <v>5</v>
      </c>
      <c r="N51" s="1">
        <v>3</v>
      </c>
      <c r="O51" s="1">
        <v>7.6</v>
      </c>
      <c r="P51" s="1">
        <v>6.3</v>
      </c>
      <c r="Q51" s="1">
        <v>5.6</v>
      </c>
      <c r="R51" s="1">
        <v>4.8</v>
      </c>
      <c r="S51" s="1">
        <v>4.2</v>
      </c>
    </row>
    <row r="52" spans="1:19" x14ac:dyDescent="0.25">
      <c r="A52" s="1">
        <v>19</v>
      </c>
      <c r="B52" s="1" t="s">
        <v>21</v>
      </c>
      <c r="C52" s="1" t="s">
        <v>55</v>
      </c>
      <c r="D52" s="1">
        <v>190</v>
      </c>
      <c r="E52" s="1">
        <v>473</v>
      </c>
      <c r="F52" s="1">
        <v>87</v>
      </c>
      <c r="G52" s="1">
        <v>8</v>
      </c>
      <c r="H52" s="1">
        <v>212</v>
      </c>
      <c r="I52" s="1">
        <v>161</v>
      </c>
      <c r="J52" s="1">
        <v>114</v>
      </c>
      <c r="K52" s="1">
        <v>82</v>
      </c>
      <c r="L52" s="1">
        <v>54</v>
      </c>
      <c r="M52" s="1">
        <v>5.6</v>
      </c>
      <c r="N52" s="1">
        <v>2.6</v>
      </c>
      <c r="O52" s="1">
        <v>10</v>
      </c>
      <c r="P52" s="1">
        <v>7.9</v>
      </c>
      <c r="Q52" s="1">
        <v>6.7</v>
      </c>
      <c r="R52" s="1">
        <v>5.4</v>
      </c>
      <c r="S52" s="1">
        <v>4.5999999999999996</v>
      </c>
    </row>
    <row r="53" spans="1:19" x14ac:dyDescent="0.25">
      <c r="A53" s="1">
        <v>19</v>
      </c>
      <c r="B53" s="1" t="s">
        <v>21</v>
      </c>
      <c r="C53" s="1" t="s">
        <v>56</v>
      </c>
      <c r="D53" s="1">
        <v>117</v>
      </c>
      <c r="E53" s="1">
        <v>316</v>
      </c>
      <c r="F53" s="1">
        <v>111</v>
      </c>
      <c r="G53" s="1">
        <v>8</v>
      </c>
      <c r="H53" s="1">
        <v>212</v>
      </c>
      <c r="I53" s="1">
        <v>171</v>
      </c>
      <c r="J53" s="1">
        <v>133</v>
      </c>
      <c r="K53" s="1">
        <v>103</v>
      </c>
      <c r="L53" s="1">
        <v>76</v>
      </c>
      <c r="M53" s="1">
        <v>6.6</v>
      </c>
      <c r="N53" s="1">
        <v>3.5</v>
      </c>
      <c r="O53" s="1">
        <v>9.6999999999999993</v>
      </c>
      <c r="P53" s="1">
        <v>8.3000000000000007</v>
      </c>
      <c r="Q53" s="1">
        <v>7.3</v>
      </c>
      <c r="R53" s="1">
        <v>6.4</v>
      </c>
      <c r="S53" s="1">
        <v>5.3</v>
      </c>
    </row>
    <row r="54" spans="1:19" x14ac:dyDescent="0.25">
      <c r="A54" s="1">
        <v>19</v>
      </c>
      <c r="B54" s="1" t="s">
        <v>21</v>
      </c>
      <c r="C54" s="1" t="s">
        <v>57</v>
      </c>
      <c r="D54" s="1">
        <v>73</v>
      </c>
      <c r="E54" s="1">
        <v>157</v>
      </c>
      <c r="F54" s="1">
        <v>57</v>
      </c>
      <c r="G54" s="1">
        <v>9</v>
      </c>
      <c r="H54" s="1">
        <v>175</v>
      </c>
      <c r="I54" s="1">
        <v>103</v>
      </c>
      <c r="J54" s="1">
        <v>71</v>
      </c>
      <c r="K54" s="1">
        <v>53</v>
      </c>
      <c r="L54" s="1">
        <v>41</v>
      </c>
      <c r="M54" s="1">
        <v>4.5999999999999996</v>
      </c>
      <c r="N54" s="1">
        <v>2.6</v>
      </c>
      <c r="O54" s="1">
        <v>10</v>
      </c>
      <c r="P54" s="1">
        <v>5.8</v>
      </c>
      <c r="Q54" s="1">
        <v>4.8</v>
      </c>
      <c r="R54" s="1">
        <v>4.5</v>
      </c>
      <c r="S54" s="1">
        <v>4.2</v>
      </c>
    </row>
    <row r="55" spans="1:19" x14ac:dyDescent="0.25">
      <c r="A55" s="1">
        <v>29</v>
      </c>
      <c r="B55" s="1" t="s">
        <v>22</v>
      </c>
      <c r="C55" s="1" t="s">
        <v>57</v>
      </c>
      <c r="D55" s="1">
        <v>24</v>
      </c>
      <c r="E55" s="1">
        <v>69</v>
      </c>
      <c r="F55" s="1">
        <v>64</v>
      </c>
      <c r="G55" s="1">
        <v>4</v>
      </c>
      <c r="H55" s="1">
        <v>127</v>
      </c>
      <c r="I55" s="1">
        <v>99</v>
      </c>
      <c r="J55" s="1">
        <v>69</v>
      </c>
      <c r="K55" s="1">
        <v>63</v>
      </c>
      <c r="L55" s="1">
        <v>48</v>
      </c>
      <c r="M55" s="1">
        <v>4.5</v>
      </c>
      <c r="N55" s="1">
        <v>1.3</v>
      </c>
      <c r="O55" s="1">
        <v>6.9</v>
      </c>
      <c r="P55" s="1">
        <v>5.5</v>
      </c>
      <c r="Q55" s="1">
        <v>4.8</v>
      </c>
      <c r="R55" s="1">
        <v>4.4000000000000004</v>
      </c>
      <c r="S55" s="1">
        <v>4.2</v>
      </c>
    </row>
    <row r="56" spans="1:19" x14ac:dyDescent="0.25">
      <c r="A56" s="1">
        <v>2</v>
      </c>
      <c r="B56" s="1" t="s">
        <v>23</v>
      </c>
      <c r="C56" s="1" t="s">
        <v>55</v>
      </c>
      <c r="D56" s="1">
        <v>31</v>
      </c>
      <c r="E56" s="1">
        <v>55</v>
      </c>
      <c r="F56" s="1">
        <v>148</v>
      </c>
      <c r="G56" s="1">
        <v>51</v>
      </c>
      <c r="H56" s="1">
        <v>222</v>
      </c>
      <c r="I56" s="1">
        <v>183</v>
      </c>
      <c r="J56" s="1">
        <v>165</v>
      </c>
      <c r="K56" s="1">
        <v>143</v>
      </c>
      <c r="L56" s="1">
        <v>125</v>
      </c>
      <c r="M56" s="1">
        <v>6.3</v>
      </c>
      <c r="N56" s="1">
        <v>4.5999999999999996</v>
      </c>
      <c r="O56" s="1">
        <v>7.9</v>
      </c>
      <c r="P56" s="1">
        <v>7.3</v>
      </c>
      <c r="Q56" s="1">
        <v>6.5</v>
      </c>
      <c r="R56" s="1">
        <v>6.3</v>
      </c>
      <c r="S56" s="1">
        <v>5.9</v>
      </c>
    </row>
    <row r="57" spans="1:19" x14ac:dyDescent="0.25">
      <c r="A57" s="1">
        <v>2</v>
      </c>
      <c r="B57" s="1" t="s">
        <v>23</v>
      </c>
      <c r="C57" s="1" t="s">
        <v>56</v>
      </c>
      <c r="D57" s="1">
        <v>29</v>
      </c>
      <c r="E57" s="1">
        <v>53</v>
      </c>
      <c r="F57" s="1">
        <v>148</v>
      </c>
      <c r="G57" s="1">
        <v>51</v>
      </c>
      <c r="H57" s="1">
        <v>222</v>
      </c>
      <c r="I57" s="1">
        <v>183</v>
      </c>
      <c r="J57" s="1">
        <v>165</v>
      </c>
      <c r="K57" s="1">
        <v>143</v>
      </c>
      <c r="L57" s="1">
        <v>125</v>
      </c>
      <c r="M57" s="1">
        <v>6.3</v>
      </c>
      <c r="N57" s="1">
        <v>4.5999999999999996</v>
      </c>
      <c r="O57" s="1">
        <v>7.9</v>
      </c>
      <c r="P57" s="1">
        <v>7.3</v>
      </c>
      <c r="Q57" s="1">
        <v>6.5</v>
      </c>
      <c r="R57" s="1">
        <v>6.3</v>
      </c>
      <c r="S57" s="1">
        <v>5.9</v>
      </c>
    </row>
    <row r="58" spans="1:19" x14ac:dyDescent="0.25">
      <c r="A58" s="1">
        <v>2</v>
      </c>
      <c r="B58" s="1" t="s">
        <v>23</v>
      </c>
      <c r="C58" s="1" t="s">
        <v>57</v>
      </c>
      <c r="D58" s="1">
        <v>2</v>
      </c>
      <c r="E58" s="1">
        <v>2</v>
      </c>
      <c r="F58" s="1">
        <v>136</v>
      </c>
      <c r="G58" s="1">
        <v>123</v>
      </c>
      <c r="H58" s="1">
        <v>149</v>
      </c>
      <c r="I58" s="1">
        <v>149</v>
      </c>
      <c r="J58" s="1">
        <v>149</v>
      </c>
      <c r="K58" s="1">
        <v>123</v>
      </c>
      <c r="L58" s="1">
        <v>123</v>
      </c>
      <c r="M58" s="1">
        <v>5.7</v>
      </c>
      <c r="N58" s="1">
        <v>5.3</v>
      </c>
      <c r="O58" s="1">
        <v>6.2</v>
      </c>
      <c r="P58" s="1">
        <v>6.2</v>
      </c>
      <c r="Q58" s="1">
        <v>6.2</v>
      </c>
      <c r="R58" s="1">
        <v>5.3</v>
      </c>
      <c r="S58" s="1">
        <v>5.3</v>
      </c>
    </row>
    <row r="59" spans="1:19" x14ac:dyDescent="0.25">
      <c r="A59" s="1">
        <v>6</v>
      </c>
      <c r="B59" s="1" t="s">
        <v>24</v>
      </c>
      <c r="C59" s="1" t="s">
        <v>55</v>
      </c>
      <c r="D59" s="1">
        <v>31</v>
      </c>
      <c r="E59" s="1">
        <v>31</v>
      </c>
      <c r="F59" s="1">
        <v>116</v>
      </c>
      <c r="G59" s="1">
        <v>39</v>
      </c>
      <c r="H59" s="1">
        <v>182</v>
      </c>
      <c r="I59" s="1">
        <v>156</v>
      </c>
      <c r="J59" s="1">
        <v>133</v>
      </c>
      <c r="K59" s="1">
        <v>114</v>
      </c>
      <c r="L59" s="1">
        <v>92</v>
      </c>
      <c r="M59" s="1">
        <v>6.1</v>
      </c>
      <c r="N59" s="1">
        <v>3.9</v>
      </c>
      <c r="O59" s="1">
        <v>7.3</v>
      </c>
      <c r="P59" s="1">
        <v>6.8</v>
      </c>
      <c r="Q59" s="1">
        <v>6.3</v>
      </c>
      <c r="R59" s="1">
        <v>6.1</v>
      </c>
      <c r="S59" s="1">
        <v>5.5</v>
      </c>
    </row>
    <row r="60" spans="1:19" x14ac:dyDescent="0.25">
      <c r="A60" s="1">
        <v>6</v>
      </c>
      <c r="B60" s="1" t="s">
        <v>24</v>
      </c>
      <c r="C60" s="1" t="s">
        <v>56</v>
      </c>
      <c r="D60" s="1">
        <v>21</v>
      </c>
      <c r="E60" s="1">
        <v>21</v>
      </c>
      <c r="F60" s="1">
        <v>125</v>
      </c>
      <c r="G60" s="1">
        <v>46</v>
      </c>
      <c r="H60" s="1">
        <v>163</v>
      </c>
      <c r="I60" s="1">
        <v>147</v>
      </c>
      <c r="J60" s="1">
        <v>133</v>
      </c>
      <c r="K60" s="1">
        <v>116</v>
      </c>
      <c r="L60" s="1">
        <v>95</v>
      </c>
      <c r="M60" s="1">
        <v>6.2</v>
      </c>
      <c r="N60" s="1">
        <v>4.8</v>
      </c>
      <c r="O60" s="1">
        <v>7.3</v>
      </c>
      <c r="P60" s="1">
        <v>6.9</v>
      </c>
      <c r="Q60" s="1">
        <v>6.4</v>
      </c>
      <c r="R60" s="1">
        <v>6.2</v>
      </c>
      <c r="S60" s="1">
        <v>5.7</v>
      </c>
    </row>
    <row r="61" spans="1:19" x14ac:dyDescent="0.25">
      <c r="A61" s="1">
        <v>6</v>
      </c>
      <c r="B61" s="1" t="s">
        <v>24</v>
      </c>
      <c r="C61" s="1" t="s">
        <v>57</v>
      </c>
      <c r="D61" s="1">
        <v>10</v>
      </c>
      <c r="E61" s="1">
        <v>10</v>
      </c>
      <c r="F61" s="1">
        <v>110</v>
      </c>
      <c r="G61" s="1">
        <v>39</v>
      </c>
      <c r="H61" s="1">
        <v>182</v>
      </c>
      <c r="I61" s="1">
        <v>177</v>
      </c>
      <c r="J61" s="1">
        <v>149</v>
      </c>
      <c r="K61" s="1">
        <v>105</v>
      </c>
      <c r="L61" s="1">
        <v>92</v>
      </c>
      <c r="M61" s="1">
        <v>5.9</v>
      </c>
      <c r="N61" s="1">
        <v>3.9</v>
      </c>
      <c r="O61" s="1">
        <v>6.5</v>
      </c>
      <c r="P61" s="1">
        <v>6.5</v>
      </c>
      <c r="Q61" s="1">
        <v>6.1</v>
      </c>
      <c r="R61" s="1">
        <v>5.6</v>
      </c>
      <c r="S61" s="1">
        <v>4.8</v>
      </c>
    </row>
    <row r="62" spans="1:19" x14ac:dyDescent="0.25">
      <c r="A62" s="1">
        <v>7</v>
      </c>
      <c r="B62" s="1" t="s">
        <v>25</v>
      </c>
      <c r="C62" s="1" t="s">
        <v>55</v>
      </c>
      <c r="D62" s="1">
        <v>69</v>
      </c>
      <c r="E62" s="1">
        <v>149</v>
      </c>
      <c r="F62" s="1">
        <v>121</v>
      </c>
      <c r="G62" s="1">
        <v>4</v>
      </c>
      <c r="H62" s="1">
        <v>310</v>
      </c>
      <c r="I62" s="1">
        <v>243</v>
      </c>
      <c r="J62" s="1">
        <v>151</v>
      </c>
      <c r="K62" s="1">
        <v>115</v>
      </c>
      <c r="L62" s="1">
        <v>87</v>
      </c>
      <c r="M62" s="1">
        <v>5.5</v>
      </c>
      <c r="N62" s="1">
        <v>1.3</v>
      </c>
      <c r="O62" s="1">
        <v>7.2</v>
      </c>
      <c r="P62" s="1">
        <v>6.4</v>
      </c>
      <c r="Q62" s="1">
        <v>5.9</v>
      </c>
      <c r="R62" s="1">
        <v>5.4</v>
      </c>
      <c r="S62" s="1">
        <v>4.5</v>
      </c>
    </row>
    <row r="63" spans="1:19" x14ac:dyDescent="0.25">
      <c r="A63" s="1">
        <v>7</v>
      </c>
      <c r="B63" s="1" t="s">
        <v>25</v>
      </c>
      <c r="C63" s="1" t="s">
        <v>56</v>
      </c>
      <c r="D63" s="1">
        <v>46</v>
      </c>
      <c r="E63" s="1">
        <v>103</v>
      </c>
      <c r="F63" s="1">
        <v>125</v>
      </c>
      <c r="G63" s="1">
        <v>4</v>
      </c>
      <c r="H63" s="1">
        <v>299</v>
      </c>
      <c r="I63" s="1">
        <v>240</v>
      </c>
      <c r="J63" s="1">
        <v>165</v>
      </c>
      <c r="K63" s="1">
        <v>115</v>
      </c>
      <c r="L63" s="1">
        <v>86</v>
      </c>
      <c r="M63" s="1">
        <v>5.5</v>
      </c>
      <c r="N63" s="1">
        <v>1.3</v>
      </c>
      <c r="O63" s="1">
        <v>7.2</v>
      </c>
      <c r="P63" s="1">
        <v>6.4</v>
      </c>
      <c r="Q63" s="1">
        <v>5.9</v>
      </c>
      <c r="R63" s="1">
        <v>5.4</v>
      </c>
      <c r="S63" s="1">
        <v>4.5999999999999996</v>
      </c>
    </row>
    <row r="64" spans="1:19" x14ac:dyDescent="0.25">
      <c r="A64" s="1">
        <v>7</v>
      </c>
      <c r="B64" s="1" t="s">
        <v>25</v>
      </c>
      <c r="C64" s="1" t="s">
        <v>57</v>
      </c>
      <c r="D64" s="1">
        <v>23</v>
      </c>
      <c r="E64" s="1">
        <v>46</v>
      </c>
      <c r="F64" s="1">
        <v>116</v>
      </c>
      <c r="G64" s="1">
        <v>21</v>
      </c>
      <c r="H64" s="1">
        <v>310</v>
      </c>
      <c r="I64" s="1">
        <v>249</v>
      </c>
      <c r="J64" s="1">
        <v>140</v>
      </c>
      <c r="K64" s="1">
        <v>115</v>
      </c>
      <c r="L64" s="1">
        <v>91</v>
      </c>
      <c r="M64" s="1">
        <v>5.3</v>
      </c>
      <c r="N64" s="1">
        <v>3.4</v>
      </c>
      <c r="O64" s="1">
        <v>6.6</v>
      </c>
      <c r="P64" s="1">
        <v>6.3</v>
      </c>
      <c r="Q64" s="1">
        <v>5.9</v>
      </c>
      <c r="R64" s="1">
        <v>5.2</v>
      </c>
      <c r="S64" s="1">
        <v>4.5</v>
      </c>
    </row>
    <row r="65" spans="1:19" x14ac:dyDescent="0.25">
      <c r="A65" s="1">
        <v>25</v>
      </c>
      <c r="B65" s="1" t="s">
        <v>37</v>
      </c>
      <c r="C65" s="1" t="s">
        <v>57</v>
      </c>
      <c r="D65" s="1">
        <v>9</v>
      </c>
      <c r="E65" s="1">
        <v>20</v>
      </c>
      <c r="F65" s="1">
        <v>66</v>
      </c>
      <c r="G65" s="1">
        <v>2</v>
      </c>
      <c r="H65" s="1">
        <v>127</v>
      </c>
      <c r="I65" s="1">
        <v>111</v>
      </c>
      <c r="J65" s="1">
        <v>78</v>
      </c>
      <c r="K65" s="1">
        <v>65</v>
      </c>
      <c r="L65" s="1">
        <v>48</v>
      </c>
      <c r="M65" s="1">
        <v>5</v>
      </c>
      <c r="N65" s="1">
        <v>2</v>
      </c>
      <c r="O65" s="1">
        <v>5.8</v>
      </c>
      <c r="P65" s="1">
        <v>5.6</v>
      </c>
      <c r="Q65" s="1">
        <v>5.2</v>
      </c>
      <c r="R65" s="1">
        <v>4.9000000000000004</v>
      </c>
      <c r="S65" s="1">
        <v>4.5</v>
      </c>
    </row>
    <row r="66" spans="1:19" x14ac:dyDescent="0.25">
      <c r="A66" s="1">
        <v>23</v>
      </c>
      <c r="B66" s="1" t="s">
        <v>26</v>
      </c>
      <c r="C66" s="1" t="s">
        <v>55</v>
      </c>
      <c r="D66" s="1">
        <v>129</v>
      </c>
      <c r="E66" s="1">
        <v>323</v>
      </c>
      <c r="F66" s="1">
        <v>97</v>
      </c>
      <c r="G66" s="1">
        <v>2</v>
      </c>
      <c r="H66" s="1">
        <v>242</v>
      </c>
      <c r="I66" s="1">
        <v>177</v>
      </c>
      <c r="J66" s="1">
        <v>120</v>
      </c>
      <c r="K66" s="1">
        <v>90</v>
      </c>
      <c r="L66" s="1">
        <v>61</v>
      </c>
      <c r="M66" s="1">
        <v>6</v>
      </c>
      <c r="N66" s="1">
        <v>2.7</v>
      </c>
      <c r="O66" s="1">
        <v>9.6</v>
      </c>
      <c r="P66" s="1">
        <v>7.6</v>
      </c>
      <c r="Q66" s="1">
        <v>6.7</v>
      </c>
      <c r="R66" s="1">
        <v>5.7</v>
      </c>
      <c r="S66" s="1">
        <v>4.9000000000000004</v>
      </c>
    </row>
    <row r="67" spans="1:19" x14ac:dyDescent="0.25">
      <c r="A67" s="1">
        <v>23</v>
      </c>
      <c r="B67" s="1" t="s">
        <v>26</v>
      </c>
      <c r="C67" s="1" t="s">
        <v>56</v>
      </c>
      <c r="D67" s="1">
        <v>106</v>
      </c>
      <c r="E67" s="1">
        <v>257</v>
      </c>
      <c r="F67" s="1">
        <v>105</v>
      </c>
      <c r="G67" s="1">
        <v>2</v>
      </c>
      <c r="H67" s="1">
        <v>242</v>
      </c>
      <c r="I67" s="1">
        <v>182</v>
      </c>
      <c r="J67" s="1">
        <v>127</v>
      </c>
      <c r="K67" s="1">
        <v>98</v>
      </c>
      <c r="L67" s="1">
        <v>65</v>
      </c>
      <c r="M67" s="1">
        <v>6.3</v>
      </c>
      <c r="N67" s="1">
        <v>2.7</v>
      </c>
      <c r="O67" s="1">
        <v>9.6</v>
      </c>
      <c r="P67" s="1">
        <v>7.9</v>
      </c>
      <c r="Q67" s="1">
        <v>6.9</v>
      </c>
      <c r="R67" s="1">
        <v>6.1</v>
      </c>
      <c r="S67" s="1">
        <v>5.0999999999999996</v>
      </c>
    </row>
    <row r="68" spans="1:19" x14ac:dyDescent="0.25">
      <c r="A68" s="1">
        <v>23</v>
      </c>
      <c r="B68" s="1" t="s">
        <v>26</v>
      </c>
      <c r="C68" s="1" t="s">
        <v>57</v>
      </c>
      <c r="D68" s="1">
        <v>23</v>
      </c>
      <c r="E68" s="1">
        <v>66</v>
      </c>
      <c r="F68" s="1">
        <v>75</v>
      </c>
      <c r="G68" s="1">
        <v>24</v>
      </c>
      <c r="H68" s="1">
        <v>178</v>
      </c>
      <c r="I68" s="1">
        <v>129</v>
      </c>
      <c r="J68" s="1">
        <v>88</v>
      </c>
      <c r="K68" s="1">
        <v>71</v>
      </c>
      <c r="L68" s="1">
        <v>52</v>
      </c>
      <c r="M68" s="1">
        <v>5.0999999999999996</v>
      </c>
      <c r="N68" s="1">
        <v>3.6</v>
      </c>
      <c r="O68" s="1">
        <v>7.4</v>
      </c>
      <c r="P68" s="1">
        <v>6.5</v>
      </c>
      <c r="Q68" s="1">
        <v>5.5</v>
      </c>
      <c r="R68" s="1">
        <v>5</v>
      </c>
      <c r="S68" s="1">
        <v>4.5999999999999996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Sheet1</vt:lpstr>
      <vt:lpstr>Data Form</vt:lpstr>
      <vt:lpstr>Results summary</vt:lpstr>
      <vt:lpstr>Raw data</vt:lpstr>
      <vt:lpstr>Sheet3</vt:lpstr>
      <vt:lpstr>Sheet4</vt:lpstr>
      <vt:lpstr>Sheet5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Ground Truth</dc:creator>
  <cp:lastModifiedBy>Mthandeni Ndlela</cp:lastModifiedBy>
  <dcterms:created xsi:type="dcterms:W3CDTF">2011-10-12T11:06:31Z</dcterms:created>
  <dcterms:modified xsi:type="dcterms:W3CDTF">2015-08-13T10:34:26Z</dcterms:modified>
</cp:coreProperties>
</file>