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KRAAI" sheetId="1" r:id="rId1"/>
    <sheet name="Calibration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5" i="1"/>
  <c r="D26"/>
  <c r="D27"/>
  <c r="D28"/>
  <c r="D29"/>
  <c r="D30"/>
  <c r="D31"/>
  <c r="D32"/>
  <c r="D33"/>
  <c r="D34"/>
  <c r="D24"/>
  <c r="Q22"/>
  <c r="R22" s="1"/>
  <c r="J22"/>
  <c r="I22"/>
  <c r="H22"/>
  <c r="G22"/>
  <c r="F22"/>
  <c r="E22"/>
  <c r="L22" s="1"/>
  <c r="D22"/>
  <c r="R21"/>
  <c r="R20"/>
  <c r="R19"/>
  <c r="R18"/>
  <c r="R17"/>
  <c r="R16"/>
  <c r="R15"/>
  <c r="R14"/>
  <c r="R13"/>
  <c r="R12"/>
  <c r="R11"/>
  <c r="R10"/>
  <c r="O22" l="1"/>
</calcChain>
</file>

<file path=xl/comments1.xml><?xml version="1.0" encoding="utf-8"?>
<comments xmlns="http://schemas.openxmlformats.org/spreadsheetml/2006/main">
  <authors>
    <author>kerryg</author>
  </authors>
  <commentList>
    <comment ref="AH13" authorId="0">
      <text>
        <r>
          <rPr>
            <sz val="10"/>
            <color indexed="81"/>
            <rFont val="Tahoma"/>
            <family val="2"/>
          </rPr>
          <t>Changed from 2.01, which was 'E's value - to the revised 'D' value of 4.00. (D's 'normal' value was-0.19 which we cannot have)</t>
        </r>
      </text>
    </comment>
  </commentList>
</comments>
</file>

<file path=xl/sharedStrings.xml><?xml version="1.0" encoding="utf-8"?>
<sst xmlns="http://schemas.openxmlformats.org/spreadsheetml/2006/main" count="168" uniqueCount="101">
  <si>
    <t xml:space="preserve">SPREADSHEET/DATABASE OF QUATERNARY CATCHMENT INFORMATION </t>
  </si>
  <si>
    <t>BASIC INFORMATION</t>
  </si>
  <si>
    <t>Naturalized Flow (1920-2004)</t>
  </si>
  <si>
    <t>PITMAN MODEL PARAMETERS</t>
  </si>
  <si>
    <t>SAMI MODEL PARAMETERS</t>
  </si>
  <si>
    <t>RU</t>
  </si>
  <si>
    <t>QUATERNARY CATCHMENT</t>
  </si>
  <si>
    <t>COMPARISON OF MAR AGAINST WR90</t>
  </si>
  <si>
    <t>Maximum</t>
  </si>
  <si>
    <t>G' water</t>
  </si>
  <si>
    <t>Months</t>
  </si>
  <si>
    <t>Unsat.</t>
  </si>
  <si>
    <t>Initial</t>
  </si>
  <si>
    <t>Borehole</t>
  </si>
  <si>
    <t>Catchment area</t>
  </si>
  <si>
    <t>Forestry</t>
  </si>
  <si>
    <t>Alien veg.</t>
  </si>
  <si>
    <t>Irrigation</t>
  </si>
  <si>
    <t>Farm dams</t>
  </si>
  <si>
    <t>S-pan evaporation</t>
  </si>
  <si>
    <t>Rainfall</t>
  </si>
  <si>
    <t>MAR (WR90)</t>
  </si>
  <si>
    <t>MAR (WR2005)</t>
  </si>
  <si>
    <t>Change</t>
  </si>
  <si>
    <t>Aquifer</t>
  </si>
  <si>
    <t>Static</t>
  </si>
  <si>
    <t>hydraulic</t>
  </si>
  <si>
    <t>evap.</t>
  </si>
  <si>
    <t>average</t>
  </si>
  <si>
    <t>storage</t>
  </si>
  <si>
    <t>unsat.</t>
  </si>
  <si>
    <t>Percolation</t>
  </si>
  <si>
    <t>Trans-</t>
  </si>
  <si>
    <t>distance</t>
  </si>
  <si>
    <t>Parameter</t>
  </si>
  <si>
    <t>Interflow</t>
  </si>
  <si>
    <t>Gross</t>
  </si>
  <si>
    <t>Net</t>
  </si>
  <si>
    <t>area</t>
  </si>
  <si>
    <t>volume</t>
  </si>
  <si>
    <t>evap</t>
  </si>
  <si>
    <t>MAE WR2005</t>
  </si>
  <si>
    <t>MAE WR90</t>
  </si>
  <si>
    <t>MAP</t>
  </si>
  <si>
    <t>in MAR</t>
  </si>
  <si>
    <t>POW</t>
  </si>
  <si>
    <t>SL</t>
  </si>
  <si>
    <t>ST</t>
  </si>
  <si>
    <t>FT</t>
  </si>
  <si>
    <t>ZMIN</t>
  </si>
  <si>
    <t>ZMAX</t>
  </si>
  <si>
    <t>PI</t>
  </si>
  <si>
    <t>TL</t>
  </si>
  <si>
    <t>R</t>
  </si>
  <si>
    <t>GPOW</t>
  </si>
  <si>
    <t>HGSL</t>
  </si>
  <si>
    <t>HGGW</t>
  </si>
  <si>
    <t>thickness</t>
  </si>
  <si>
    <t>Storativity</t>
  </si>
  <si>
    <t>aquifer</t>
  </si>
  <si>
    <t>water</t>
  </si>
  <si>
    <t>discharge</t>
  </si>
  <si>
    <t>Power</t>
  </si>
  <si>
    <t>gradient</t>
  </si>
  <si>
    <t>recharge</t>
  </si>
  <si>
    <t>capacity</t>
  </si>
  <si>
    <t>power</t>
  </si>
  <si>
    <t>missivity</t>
  </si>
  <si>
    <t>to river</t>
  </si>
  <si>
    <t>K2</t>
  </si>
  <si>
    <t>K3</t>
  </si>
  <si>
    <t>lag</t>
  </si>
  <si>
    <r>
      <t>(km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)</t>
    </r>
  </si>
  <si>
    <t>(mcm)</t>
  </si>
  <si>
    <t>zone</t>
  </si>
  <si>
    <t>(mm)</t>
  </si>
  <si>
    <t>(percent)</t>
  </si>
  <si>
    <t>(mm/m)</t>
  </si>
  <si>
    <t>(months)</t>
  </si>
  <si>
    <t>(m)</t>
  </si>
  <si>
    <t>level</t>
  </si>
  <si>
    <t>rate</t>
  </si>
  <si>
    <t>(%)</t>
  </si>
  <si>
    <t>D13A</t>
  </si>
  <si>
    <t>20A</t>
  </si>
  <si>
    <t>D1N</t>
  </si>
  <si>
    <t>D13B</t>
  </si>
  <si>
    <t>D13C</t>
  </si>
  <si>
    <t>D13D</t>
  </si>
  <si>
    <t>D13E</t>
  </si>
  <si>
    <t>D13F</t>
  </si>
  <si>
    <t>D1P</t>
  </si>
  <si>
    <t>D13G</t>
  </si>
  <si>
    <t>D13H</t>
  </si>
  <si>
    <t>D1Q</t>
  </si>
  <si>
    <t>D13J</t>
  </si>
  <si>
    <t>D13K</t>
  </si>
  <si>
    <t>D13L</t>
  </si>
  <si>
    <t>D13M</t>
  </si>
  <si>
    <t>Tertiary</t>
  </si>
  <si>
    <t>MAE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</si>
</sst>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"/>
  </numFmts>
  <fonts count="1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2" fontId="0" fillId="0" borderId="2" xfId="0" applyNumberFormat="1" applyFill="1" applyBorder="1" applyAlignment="1">
      <alignment vertical="center"/>
    </xf>
    <xf numFmtId="2" fontId="0" fillId="0" borderId="3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2" fontId="0" fillId="0" borderId="4" xfId="0" applyNumberForma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vertical="center"/>
    </xf>
    <xf numFmtId="1" fontId="0" fillId="0" borderId="2" xfId="0" applyNumberFormat="1" applyFill="1" applyBorder="1" applyAlignment="1">
      <alignment vertical="center"/>
    </xf>
    <xf numFmtId="1" fontId="0" fillId="0" borderId="3" xfId="0" applyNumberForma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>
      <alignment horizontal="left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left" vertical="center"/>
    </xf>
    <xf numFmtId="2" fontId="4" fillId="0" borderId="9" xfId="0" applyNumberFormat="1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left" vertical="center"/>
    </xf>
    <xf numFmtId="164" fontId="3" fillId="0" borderId="13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2" fontId="4" fillId="0" borderId="12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2" fontId="0" fillId="0" borderId="26" xfId="0" applyNumberFormat="1" applyBorder="1" applyAlignment="1">
      <alignment vertical="center"/>
    </xf>
    <xf numFmtId="2" fontId="0" fillId="0" borderId="27" xfId="0" applyNumberFormat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5" xfId="0" applyNumberFormat="1" applyFill="1" applyBorder="1" applyAlignment="1">
      <alignment vertical="center"/>
    </xf>
    <xf numFmtId="2" fontId="2" fillId="0" borderId="26" xfId="0" applyNumberFormat="1" applyFont="1" applyFill="1" applyBorder="1" applyAlignment="1">
      <alignment vertical="center"/>
    </xf>
    <xf numFmtId="164" fontId="3" fillId="0" borderId="27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165" fontId="0" fillId="0" borderId="26" xfId="0" applyNumberFormat="1" applyBorder="1" applyAlignment="1">
      <alignment vertical="center"/>
    </xf>
    <xf numFmtId="164" fontId="0" fillId="0" borderId="26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2" fontId="0" fillId="0" borderId="12" xfId="0" applyNumberFormat="1" applyFill="1" applyBorder="1" applyAlignment="1">
      <alignment vertical="center"/>
    </xf>
    <xf numFmtId="2" fontId="0" fillId="0" borderId="12" xfId="0" applyNumberFormat="1" applyFill="1" applyBorder="1" applyAlignment="1">
      <alignment horizontal="right" vertical="center"/>
    </xf>
    <xf numFmtId="2" fontId="0" fillId="0" borderId="13" xfId="0" applyNumberForma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>
      <alignment vertical="center"/>
    </xf>
    <xf numFmtId="2" fontId="4" fillId="0" borderId="12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165" fontId="4" fillId="0" borderId="12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right" vertical="center"/>
    </xf>
    <xf numFmtId="2" fontId="0" fillId="0" borderId="19" xfId="0" applyNumberFormat="1" applyFill="1" applyBorder="1" applyAlignment="1">
      <alignment vertical="center"/>
    </xf>
    <xf numFmtId="2" fontId="0" fillId="0" borderId="19" xfId="0" applyNumberFormat="1" applyFill="1" applyBorder="1" applyAlignment="1">
      <alignment horizontal="right" vertical="center"/>
    </xf>
    <xf numFmtId="2" fontId="0" fillId="0" borderId="20" xfId="0" applyNumberForma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/>
    </xf>
    <xf numFmtId="164" fontId="4" fillId="0" borderId="18" xfId="0" applyNumberFormat="1" applyFont="1" applyFill="1" applyBorder="1" applyAlignment="1">
      <alignment horizontal="right" vertical="center"/>
    </xf>
    <xf numFmtId="2" fontId="2" fillId="0" borderId="19" xfId="0" applyNumberFormat="1" applyFont="1" applyFill="1" applyBorder="1" applyAlignment="1">
      <alignment horizontal="right" vertical="center"/>
    </xf>
    <xf numFmtId="164" fontId="3" fillId="0" borderId="20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165" fontId="4" fillId="0" borderId="19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2" fontId="0" fillId="0" borderId="26" xfId="0" applyNumberFormat="1" applyFill="1" applyBorder="1" applyAlignment="1">
      <alignment vertical="center"/>
    </xf>
    <xf numFmtId="2" fontId="0" fillId="0" borderId="26" xfId="0" applyNumberFormat="1" applyFill="1" applyBorder="1" applyAlignment="1">
      <alignment horizontal="right" vertical="center"/>
    </xf>
    <xf numFmtId="2" fontId="0" fillId="0" borderId="27" xfId="0" applyNumberForma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/>
    </xf>
    <xf numFmtId="164" fontId="4" fillId="0" borderId="25" xfId="0" applyNumberFormat="1" applyFont="1" applyFill="1" applyBorder="1" applyAlignment="1">
      <alignment horizontal="right" vertical="center"/>
    </xf>
    <xf numFmtId="2" fontId="2" fillId="0" borderId="26" xfId="0" applyNumberFormat="1" applyFont="1" applyFill="1" applyBorder="1" applyAlignment="1">
      <alignment horizontal="right" vertical="center"/>
    </xf>
    <xf numFmtId="164" fontId="3" fillId="0" borderId="27" xfId="0" applyNumberFormat="1" applyFont="1" applyFill="1" applyBorder="1" applyAlignment="1">
      <alignment vertical="center"/>
    </xf>
    <xf numFmtId="2" fontId="4" fillId="0" borderId="26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165" fontId="4" fillId="0" borderId="26" xfId="0" applyNumberFormat="1" applyFont="1" applyFill="1" applyBorder="1" applyAlignment="1">
      <alignment horizontal="right" vertical="center"/>
    </xf>
    <xf numFmtId="164" fontId="4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vertical="center"/>
    </xf>
    <xf numFmtId="0" fontId="8" fillId="2" borderId="3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0" fontId="8" fillId="2" borderId="32" xfId="0" applyFont="1" applyFill="1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2" fontId="8" fillId="2" borderId="33" xfId="0" applyNumberFormat="1" applyFont="1" applyFill="1" applyBorder="1" applyAlignment="1">
      <alignment vertical="center"/>
    </xf>
    <xf numFmtId="2" fontId="8" fillId="2" borderId="34" xfId="0" applyNumberFormat="1" applyFont="1" applyFill="1" applyBorder="1" applyAlignment="1">
      <alignment vertical="center"/>
    </xf>
    <xf numFmtId="0" fontId="8" fillId="2" borderId="32" xfId="0" applyFont="1" applyFill="1" applyBorder="1" applyAlignment="1">
      <alignment horizontal="center" vertical="center"/>
    </xf>
    <xf numFmtId="1" fontId="8" fillId="2" borderId="33" xfId="0" applyNumberFormat="1" applyFont="1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164" fontId="8" fillId="2" borderId="32" xfId="0" applyNumberFormat="1" applyFont="1" applyFill="1" applyBorder="1" applyAlignment="1">
      <alignment vertical="center"/>
    </xf>
    <xf numFmtId="2" fontId="9" fillId="2" borderId="33" xfId="0" applyNumberFormat="1" applyFont="1" applyFill="1" applyBorder="1" applyAlignment="1">
      <alignment vertical="center"/>
    </xf>
    <xf numFmtId="164" fontId="10" fillId="2" borderId="34" xfId="0" applyNumberFormat="1" applyFont="1" applyFill="1" applyBorder="1" applyAlignment="1">
      <alignment vertical="center"/>
    </xf>
    <xf numFmtId="0" fontId="8" fillId="2" borderId="35" xfId="0" applyFont="1" applyFill="1" applyBorder="1" applyAlignment="1">
      <alignment vertical="center"/>
    </xf>
    <xf numFmtId="0" fontId="8" fillId="2" borderId="36" xfId="0" applyFont="1" applyFill="1" applyBorder="1" applyAlignment="1">
      <alignment vertical="center"/>
    </xf>
    <xf numFmtId="165" fontId="8" fillId="2" borderId="33" xfId="0" applyNumberFormat="1" applyFont="1" applyFill="1" applyBorder="1" applyAlignment="1">
      <alignment vertical="center"/>
    </xf>
    <xf numFmtId="164" fontId="8" fillId="2" borderId="3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37" xfId="0" applyBorder="1"/>
    <xf numFmtId="0" fontId="0" fillId="0" borderId="38" xfId="0" applyBorder="1"/>
    <xf numFmtId="0" fontId="0" fillId="0" borderId="0" xfId="0" applyBorder="1"/>
    <xf numFmtId="0" fontId="0" fillId="0" borderId="39" xfId="0" applyBorder="1"/>
    <xf numFmtId="0" fontId="0" fillId="0" borderId="4" xfId="0" applyBorder="1"/>
    <xf numFmtId="0" fontId="0" fillId="0" borderId="6" xfId="0" applyBorder="1"/>
    <xf numFmtId="0" fontId="0" fillId="3" borderId="0" xfId="0" applyFill="1"/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5"/>
  <sheetViews>
    <sheetView tabSelected="1" topLeftCell="B1" zoomScale="70" zoomScaleNormal="70" workbookViewId="0">
      <selection activeCell="F48" sqref="F48"/>
    </sheetView>
  </sheetViews>
  <sheetFormatPr defaultRowHeight="15"/>
  <cols>
    <col min="1" max="1" width="3" customWidth="1"/>
  </cols>
  <sheetData>
    <row r="1" spans="1:48" s="192" customFormat="1" ht="10.5" customHeight="1" thickBot="1"/>
    <row r="2" spans="1:48" s="8" customFormat="1" ht="12.75" customHeight="1" thickBot="1">
      <c r="A2" s="193"/>
      <c r="B2" s="1" t="s">
        <v>0</v>
      </c>
      <c r="C2" s="2"/>
      <c r="D2" s="3"/>
      <c r="E2" s="3"/>
      <c r="F2" s="4"/>
      <c r="G2" s="4"/>
      <c r="H2" s="5"/>
      <c r="I2" s="6"/>
      <c r="J2" s="6"/>
      <c r="K2" s="7"/>
      <c r="N2" s="7"/>
      <c r="P2" s="9"/>
      <c r="Q2" s="10"/>
      <c r="R2" s="11"/>
      <c r="Y2" s="6"/>
      <c r="AD2" s="6"/>
      <c r="AF2" s="12"/>
      <c r="AG2" s="9"/>
      <c r="AH2" s="6"/>
      <c r="AL2" s="6"/>
      <c r="AO2" s="6"/>
    </row>
    <row r="3" spans="1:48" s="8" customFormat="1" ht="12.75" customHeight="1" thickBot="1">
      <c r="A3" s="193"/>
      <c r="B3" s="13"/>
      <c r="C3" s="13"/>
      <c r="D3" s="14"/>
      <c r="E3" s="14"/>
      <c r="F3" s="6"/>
      <c r="G3" s="6"/>
      <c r="H3" s="6"/>
      <c r="I3" s="6"/>
      <c r="J3" s="6"/>
      <c r="K3" s="7"/>
      <c r="N3" s="7"/>
      <c r="P3" s="9"/>
      <c r="Q3" s="9"/>
      <c r="R3" s="11"/>
      <c r="Y3" s="6"/>
      <c r="AD3" s="6"/>
      <c r="AF3" s="12"/>
      <c r="AG3" s="9"/>
      <c r="AH3" s="6"/>
      <c r="AL3" s="6"/>
      <c r="AO3" s="6"/>
    </row>
    <row r="4" spans="1:48" s="8" customFormat="1" ht="15.75" thickBot="1">
      <c r="A4" s="193"/>
      <c r="B4" s="15"/>
      <c r="D4" s="16" t="s">
        <v>1</v>
      </c>
      <c r="E4" s="17"/>
      <c r="F4" s="18"/>
      <c r="G4" s="18"/>
      <c r="H4" s="6"/>
      <c r="I4" s="6"/>
      <c r="J4" s="6"/>
      <c r="K4" s="7"/>
      <c r="N4" s="7"/>
      <c r="P4" s="19" t="s">
        <v>2</v>
      </c>
      <c r="Q4" s="20"/>
      <c r="R4" s="21"/>
      <c r="S4" s="22" t="s">
        <v>3</v>
      </c>
      <c r="T4" s="23"/>
      <c r="U4" s="23"/>
      <c r="V4" s="24"/>
      <c r="Y4" s="6"/>
      <c r="AB4" s="25" t="s">
        <v>4</v>
      </c>
      <c r="AC4" s="26"/>
      <c r="AD4" s="27"/>
      <c r="AE4" s="14"/>
      <c r="AF4" s="18"/>
      <c r="AG4" s="14"/>
      <c r="AH4" s="6"/>
      <c r="AL4" s="6"/>
      <c r="AO4" s="6"/>
    </row>
    <row r="5" spans="1:48" s="49" customFormat="1" ht="12.75">
      <c r="A5" s="194"/>
      <c r="B5" s="28" t="s">
        <v>5</v>
      </c>
      <c r="C5" s="28" t="s">
        <v>6</v>
      </c>
      <c r="D5" s="29"/>
      <c r="E5" s="29"/>
      <c r="F5" s="30"/>
      <c r="G5" s="30"/>
      <c r="H5" s="30"/>
      <c r="I5" s="30"/>
      <c r="J5" s="31"/>
      <c r="K5" s="32"/>
      <c r="L5" s="33"/>
      <c r="M5" s="34"/>
      <c r="N5" s="32"/>
      <c r="O5" s="35"/>
      <c r="P5" s="36" t="s">
        <v>7</v>
      </c>
      <c r="Q5" s="37"/>
      <c r="R5" s="38"/>
      <c r="S5" s="39"/>
      <c r="T5" s="40"/>
      <c r="U5" s="40"/>
      <c r="V5" s="40"/>
      <c r="W5" s="40"/>
      <c r="X5" s="40"/>
      <c r="Y5" s="41"/>
      <c r="Z5" s="40"/>
      <c r="AA5" s="42"/>
      <c r="AB5" s="39"/>
      <c r="AC5" s="43"/>
      <c r="AD5" s="44"/>
      <c r="AE5" s="45"/>
      <c r="AF5" s="46"/>
      <c r="AG5" s="47"/>
      <c r="AH5" s="44"/>
      <c r="AI5" s="43"/>
      <c r="AJ5" s="40"/>
      <c r="AK5" s="43" t="s">
        <v>8</v>
      </c>
      <c r="AL5" s="41" t="s">
        <v>9</v>
      </c>
      <c r="AM5" s="43" t="s">
        <v>10</v>
      </c>
      <c r="AN5" s="43" t="s">
        <v>11</v>
      </c>
      <c r="AO5" s="44" t="s">
        <v>12</v>
      </c>
      <c r="AP5" s="40"/>
      <c r="AQ5" s="40"/>
      <c r="AR5" s="43" t="s">
        <v>13</v>
      </c>
      <c r="AS5" s="40"/>
      <c r="AT5" s="40"/>
      <c r="AU5" s="48"/>
    </row>
    <row r="6" spans="1:48" s="15" customFormat="1" ht="12.75">
      <c r="A6" s="195"/>
      <c r="B6" s="50"/>
      <c r="C6" s="50"/>
      <c r="D6" s="51" t="s">
        <v>14</v>
      </c>
      <c r="E6" s="52"/>
      <c r="F6" s="53" t="s">
        <v>15</v>
      </c>
      <c r="G6" s="53" t="s">
        <v>16</v>
      </c>
      <c r="H6" s="53" t="s">
        <v>17</v>
      </c>
      <c r="I6" s="54" t="s">
        <v>18</v>
      </c>
      <c r="J6" s="55"/>
      <c r="K6" s="56" t="s">
        <v>19</v>
      </c>
      <c r="L6" s="57"/>
      <c r="M6" s="58"/>
      <c r="N6" s="56" t="s">
        <v>20</v>
      </c>
      <c r="O6" s="58"/>
      <c r="P6" s="59" t="s">
        <v>21</v>
      </c>
      <c r="Q6" s="60" t="s">
        <v>22</v>
      </c>
      <c r="R6" s="61" t="s">
        <v>23</v>
      </c>
      <c r="S6" s="62"/>
      <c r="T6" s="63"/>
      <c r="U6" s="63"/>
      <c r="V6" s="63"/>
      <c r="W6" s="63"/>
      <c r="X6" s="63"/>
      <c r="Y6" s="53"/>
      <c r="Z6" s="63"/>
      <c r="AA6" s="64"/>
      <c r="AB6" s="65"/>
      <c r="AC6" s="63"/>
      <c r="AD6" s="53"/>
      <c r="AE6" s="66" t="s">
        <v>24</v>
      </c>
      <c r="AF6" s="67"/>
      <c r="AG6" s="68" t="s">
        <v>12</v>
      </c>
      <c r="AH6" s="53" t="s">
        <v>25</v>
      </c>
      <c r="AI6" s="63" t="s">
        <v>8</v>
      </c>
      <c r="AJ6" s="63"/>
      <c r="AK6" s="63" t="s">
        <v>26</v>
      </c>
      <c r="AL6" s="53" t="s">
        <v>27</v>
      </c>
      <c r="AM6" s="63" t="s">
        <v>28</v>
      </c>
      <c r="AN6" s="63" t="s">
        <v>29</v>
      </c>
      <c r="AO6" s="53" t="s">
        <v>30</v>
      </c>
      <c r="AP6" s="63" t="s">
        <v>31</v>
      </c>
      <c r="AQ6" s="63" t="s">
        <v>32</v>
      </c>
      <c r="AR6" s="63" t="s">
        <v>33</v>
      </c>
      <c r="AS6" s="63" t="s">
        <v>34</v>
      </c>
      <c r="AT6" s="63" t="s">
        <v>34</v>
      </c>
      <c r="AU6" s="69" t="s">
        <v>35</v>
      </c>
    </row>
    <row r="7" spans="1:48" s="15" customFormat="1" ht="12.75">
      <c r="A7" s="195"/>
      <c r="B7" s="50"/>
      <c r="C7" s="50"/>
      <c r="D7" s="65" t="s">
        <v>36</v>
      </c>
      <c r="E7" s="63" t="s">
        <v>37</v>
      </c>
      <c r="F7" s="53" t="s">
        <v>38</v>
      </c>
      <c r="G7" s="53" t="s">
        <v>38</v>
      </c>
      <c r="H7" s="53" t="s">
        <v>38</v>
      </c>
      <c r="I7" s="53" t="s">
        <v>38</v>
      </c>
      <c r="J7" s="70" t="s">
        <v>39</v>
      </c>
      <c r="K7" s="71" t="s">
        <v>40</v>
      </c>
      <c r="L7" s="72" t="s">
        <v>41</v>
      </c>
      <c r="M7" s="73" t="s">
        <v>42</v>
      </c>
      <c r="N7" s="71" t="s">
        <v>20</v>
      </c>
      <c r="O7" s="73" t="s">
        <v>43</v>
      </c>
      <c r="P7" s="59" t="s">
        <v>37</v>
      </c>
      <c r="Q7" s="60" t="s">
        <v>37</v>
      </c>
      <c r="R7" s="61" t="s">
        <v>44</v>
      </c>
      <c r="S7" s="65" t="s">
        <v>45</v>
      </c>
      <c r="T7" s="63" t="s">
        <v>46</v>
      </c>
      <c r="U7" s="63" t="s">
        <v>47</v>
      </c>
      <c r="V7" s="63" t="s">
        <v>48</v>
      </c>
      <c r="W7" s="63" t="s">
        <v>49</v>
      </c>
      <c r="X7" s="63" t="s">
        <v>50</v>
      </c>
      <c r="Y7" s="53" t="s">
        <v>51</v>
      </c>
      <c r="Z7" s="63" t="s">
        <v>52</v>
      </c>
      <c r="AA7" s="64" t="s">
        <v>53</v>
      </c>
      <c r="AB7" s="65" t="s">
        <v>54</v>
      </c>
      <c r="AC7" s="63" t="s">
        <v>55</v>
      </c>
      <c r="AD7" s="53" t="s">
        <v>56</v>
      </c>
      <c r="AE7" s="66" t="s">
        <v>57</v>
      </c>
      <c r="AF7" s="67" t="s">
        <v>58</v>
      </c>
      <c r="AG7" s="68" t="s">
        <v>59</v>
      </c>
      <c r="AH7" s="53" t="s">
        <v>60</v>
      </c>
      <c r="AI7" s="63" t="s">
        <v>61</v>
      </c>
      <c r="AJ7" s="63" t="s">
        <v>62</v>
      </c>
      <c r="AK7" s="63" t="s">
        <v>63</v>
      </c>
      <c r="AL7" s="53" t="s">
        <v>38</v>
      </c>
      <c r="AM7" s="63" t="s">
        <v>64</v>
      </c>
      <c r="AN7" s="63" t="s">
        <v>65</v>
      </c>
      <c r="AO7" s="53" t="s">
        <v>29</v>
      </c>
      <c r="AP7" s="63" t="s">
        <v>66</v>
      </c>
      <c r="AQ7" s="63" t="s">
        <v>67</v>
      </c>
      <c r="AR7" s="63" t="s">
        <v>68</v>
      </c>
      <c r="AS7" s="63" t="s">
        <v>69</v>
      </c>
      <c r="AT7" s="63" t="s">
        <v>70</v>
      </c>
      <c r="AU7" s="69" t="s">
        <v>71</v>
      </c>
    </row>
    <row r="8" spans="1:48" s="7" customFormat="1">
      <c r="A8" s="196"/>
      <c r="B8" s="50"/>
      <c r="C8" s="50"/>
      <c r="D8" s="74" t="s">
        <v>72</v>
      </c>
      <c r="E8" s="75" t="s">
        <v>72</v>
      </c>
      <c r="F8" s="76" t="s">
        <v>72</v>
      </c>
      <c r="G8" s="76" t="s">
        <v>72</v>
      </c>
      <c r="H8" s="76" t="s">
        <v>72</v>
      </c>
      <c r="I8" s="76" t="s">
        <v>72</v>
      </c>
      <c r="J8" s="77" t="s">
        <v>73</v>
      </c>
      <c r="K8" s="78" t="s">
        <v>74</v>
      </c>
      <c r="L8" s="79" t="s">
        <v>75</v>
      </c>
      <c r="M8" s="80" t="s">
        <v>75</v>
      </c>
      <c r="N8" s="71" t="s">
        <v>74</v>
      </c>
      <c r="O8" s="81" t="s">
        <v>75</v>
      </c>
      <c r="P8" s="82" t="s">
        <v>73</v>
      </c>
      <c r="Q8" s="83" t="s">
        <v>73</v>
      </c>
      <c r="R8" s="84" t="s">
        <v>76</v>
      </c>
      <c r="S8" s="85"/>
      <c r="T8" s="75" t="s">
        <v>75</v>
      </c>
      <c r="U8" s="75" t="s">
        <v>75</v>
      </c>
      <c r="V8" s="75" t="s">
        <v>77</v>
      </c>
      <c r="W8" s="75" t="s">
        <v>77</v>
      </c>
      <c r="X8" s="75" t="s">
        <v>77</v>
      </c>
      <c r="Y8" s="76" t="s">
        <v>75</v>
      </c>
      <c r="Z8" s="75" t="s">
        <v>78</v>
      </c>
      <c r="AA8" s="86"/>
      <c r="AB8" s="74"/>
      <c r="AC8" s="75"/>
      <c r="AD8" s="76"/>
      <c r="AE8" s="85" t="s">
        <v>79</v>
      </c>
      <c r="AF8" s="87"/>
      <c r="AG8" s="88" t="s">
        <v>29</v>
      </c>
      <c r="AH8" s="76" t="s">
        <v>80</v>
      </c>
      <c r="AI8" s="75" t="s">
        <v>81</v>
      </c>
      <c r="AJ8" s="75"/>
      <c r="AK8" s="75"/>
      <c r="AL8" s="76" t="s">
        <v>82</v>
      </c>
      <c r="AM8" s="75" t="s">
        <v>78</v>
      </c>
      <c r="AN8" s="75" t="s">
        <v>75</v>
      </c>
      <c r="AO8" s="76" t="s">
        <v>75</v>
      </c>
      <c r="AP8" s="75"/>
      <c r="AQ8" s="75"/>
      <c r="AR8" s="75" t="s">
        <v>79</v>
      </c>
      <c r="AS8" s="75"/>
      <c r="AT8" s="75"/>
      <c r="AU8" s="89" t="s">
        <v>78</v>
      </c>
    </row>
    <row r="9" spans="1:48" s="8" customFormat="1" ht="15.75" thickBot="1">
      <c r="A9" s="193"/>
      <c r="B9" s="90"/>
      <c r="C9" s="90"/>
      <c r="D9" s="91"/>
      <c r="E9" s="92"/>
      <c r="F9" s="93"/>
      <c r="G9" s="93"/>
      <c r="H9" s="93"/>
      <c r="I9" s="93"/>
      <c r="J9" s="94"/>
      <c r="K9" s="95"/>
      <c r="L9" s="96"/>
      <c r="M9" s="97"/>
      <c r="N9" s="98"/>
      <c r="O9" s="99"/>
      <c r="P9" s="100"/>
      <c r="Q9" s="101"/>
      <c r="R9" s="102"/>
      <c r="S9" s="103"/>
      <c r="T9" s="92"/>
      <c r="U9" s="92"/>
      <c r="V9" s="92"/>
      <c r="W9" s="92"/>
      <c r="X9" s="92"/>
      <c r="Y9" s="93"/>
      <c r="Z9" s="92"/>
      <c r="AA9" s="104"/>
      <c r="AB9" s="91"/>
      <c r="AC9" s="92"/>
      <c r="AD9" s="93"/>
      <c r="AE9" s="103"/>
      <c r="AF9" s="105"/>
      <c r="AG9" s="106" t="s">
        <v>75</v>
      </c>
      <c r="AH9" s="107" t="s">
        <v>75</v>
      </c>
      <c r="AI9" s="108" t="s">
        <v>77</v>
      </c>
      <c r="AJ9" s="92"/>
      <c r="AK9" s="92"/>
      <c r="AL9" s="93"/>
      <c r="AM9" s="92"/>
      <c r="AN9" s="92"/>
      <c r="AO9" s="93"/>
      <c r="AP9" s="92"/>
      <c r="AQ9" s="92"/>
      <c r="AR9" s="92"/>
      <c r="AS9" s="92"/>
      <c r="AT9" s="92"/>
      <c r="AU9" s="109"/>
    </row>
    <row r="10" spans="1:48" s="130" customFormat="1">
      <c r="A10" s="197"/>
      <c r="B10" s="110">
        <v>1</v>
      </c>
      <c r="C10" s="111" t="s">
        <v>83</v>
      </c>
      <c r="D10" s="112">
        <v>475</v>
      </c>
      <c r="E10" s="113">
        <v>475</v>
      </c>
      <c r="F10" s="114">
        <v>0</v>
      </c>
      <c r="G10" s="114">
        <v>0</v>
      </c>
      <c r="H10" s="114">
        <v>0.8</v>
      </c>
      <c r="I10" s="115"/>
      <c r="J10" s="116"/>
      <c r="K10" s="117" t="s">
        <v>84</v>
      </c>
      <c r="L10" s="113">
        <v>1477</v>
      </c>
      <c r="M10" s="118">
        <v>1475</v>
      </c>
      <c r="N10" s="117" t="s">
        <v>85</v>
      </c>
      <c r="O10" s="118">
        <v>809</v>
      </c>
      <c r="P10" s="119">
        <v>68.599999999999994</v>
      </c>
      <c r="Q10" s="120">
        <v>62.43</v>
      </c>
      <c r="R10" s="121">
        <f t="shared" ref="R10:R22" si="0">ROUND(100*(Q10-P10)/P10,1)</f>
        <v>-9</v>
      </c>
      <c r="S10" s="112">
        <v>3</v>
      </c>
      <c r="T10" s="113">
        <v>0</v>
      </c>
      <c r="U10" s="113">
        <v>68</v>
      </c>
      <c r="V10" s="113">
        <v>20</v>
      </c>
      <c r="W10" s="113">
        <v>999</v>
      </c>
      <c r="X10" s="113">
        <v>999</v>
      </c>
      <c r="Y10" s="122">
        <v>1.5</v>
      </c>
      <c r="Z10" s="113">
        <v>0.25</v>
      </c>
      <c r="AA10" s="123">
        <v>0.5</v>
      </c>
      <c r="AB10" s="112">
        <v>3</v>
      </c>
      <c r="AC10" s="124">
        <v>20</v>
      </c>
      <c r="AD10" s="122">
        <v>2</v>
      </c>
      <c r="AE10" s="125">
        <v>5.57</v>
      </c>
      <c r="AF10" s="126">
        <v>3.8E-3</v>
      </c>
      <c r="AG10" s="127">
        <v>21</v>
      </c>
      <c r="AH10" s="122">
        <v>9.77</v>
      </c>
      <c r="AI10" s="128">
        <v>2</v>
      </c>
      <c r="AJ10" s="128">
        <v>-0.05</v>
      </c>
      <c r="AK10" s="128">
        <v>1E-3</v>
      </c>
      <c r="AL10" s="122">
        <v>4.75</v>
      </c>
      <c r="AM10" s="113">
        <v>1</v>
      </c>
      <c r="AN10" s="113">
        <v>9.15</v>
      </c>
      <c r="AO10" s="122">
        <v>4.5</v>
      </c>
      <c r="AP10" s="128">
        <v>0.2</v>
      </c>
      <c r="AQ10" s="128">
        <v>10</v>
      </c>
      <c r="AR10" s="128">
        <v>1000</v>
      </c>
      <c r="AS10" s="128">
        <v>0.1</v>
      </c>
      <c r="AT10" s="128">
        <v>-3</v>
      </c>
      <c r="AU10" s="129">
        <v>0</v>
      </c>
      <c r="AV10" s="8"/>
    </row>
    <row r="11" spans="1:48" s="130" customFormat="1">
      <c r="A11" s="197"/>
      <c r="B11" s="131">
        <v>2</v>
      </c>
      <c r="C11" s="132" t="s">
        <v>86</v>
      </c>
      <c r="D11" s="133">
        <v>533</v>
      </c>
      <c r="E11" s="124">
        <v>533</v>
      </c>
      <c r="F11" s="134">
        <v>0</v>
      </c>
      <c r="G11" s="134">
        <v>0</v>
      </c>
      <c r="H11" s="134">
        <v>1</v>
      </c>
      <c r="I11" s="135"/>
      <c r="J11" s="136"/>
      <c r="K11" s="137" t="s">
        <v>84</v>
      </c>
      <c r="L11" s="124">
        <v>1477</v>
      </c>
      <c r="M11" s="138">
        <v>1475</v>
      </c>
      <c r="N11" s="137" t="s">
        <v>85</v>
      </c>
      <c r="O11" s="138">
        <v>785</v>
      </c>
      <c r="P11" s="139">
        <v>71.2</v>
      </c>
      <c r="Q11" s="140">
        <v>64.48</v>
      </c>
      <c r="R11" s="141">
        <f t="shared" si="0"/>
        <v>-9.4</v>
      </c>
      <c r="S11" s="133">
        <v>3</v>
      </c>
      <c r="T11" s="124">
        <v>0</v>
      </c>
      <c r="U11" s="124">
        <v>68</v>
      </c>
      <c r="V11" s="124">
        <v>20</v>
      </c>
      <c r="W11" s="124">
        <v>999</v>
      </c>
      <c r="X11" s="124">
        <v>999</v>
      </c>
      <c r="Y11" s="142">
        <v>1.5</v>
      </c>
      <c r="Z11" s="124">
        <v>0.25</v>
      </c>
      <c r="AA11" s="143">
        <v>0.5</v>
      </c>
      <c r="AB11" s="133">
        <v>3</v>
      </c>
      <c r="AC11" s="124">
        <v>20</v>
      </c>
      <c r="AD11" s="142">
        <v>2</v>
      </c>
      <c r="AE11" s="144">
        <v>4.97</v>
      </c>
      <c r="AF11" s="145">
        <v>3.8E-3</v>
      </c>
      <c r="AG11" s="146">
        <v>18.5</v>
      </c>
      <c r="AH11" s="142">
        <v>7.4</v>
      </c>
      <c r="AI11" s="147">
        <v>2</v>
      </c>
      <c r="AJ11" s="147">
        <v>-0.05</v>
      </c>
      <c r="AK11" s="147">
        <v>1E-3</v>
      </c>
      <c r="AL11" s="142">
        <v>5.33</v>
      </c>
      <c r="AM11" s="124">
        <v>2</v>
      </c>
      <c r="AN11" s="124">
        <v>10.25</v>
      </c>
      <c r="AO11" s="142">
        <v>5.0999999999999996</v>
      </c>
      <c r="AP11" s="147">
        <v>0.2</v>
      </c>
      <c r="AQ11" s="147">
        <v>10</v>
      </c>
      <c r="AR11" s="147">
        <v>1000</v>
      </c>
      <c r="AS11" s="147">
        <v>0.1</v>
      </c>
      <c r="AT11" s="147">
        <v>-3</v>
      </c>
      <c r="AU11" s="148">
        <v>0</v>
      </c>
      <c r="AV11" s="8"/>
    </row>
    <row r="12" spans="1:48" s="130" customFormat="1">
      <c r="A12" s="197"/>
      <c r="B12" s="131">
        <v>3</v>
      </c>
      <c r="C12" s="132" t="s">
        <v>87</v>
      </c>
      <c r="D12" s="133">
        <v>517</v>
      </c>
      <c r="E12" s="124">
        <v>517</v>
      </c>
      <c r="F12" s="134">
        <v>0</v>
      </c>
      <c r="G12" s="134">
        <v>0</v>
      </c>
      <c r="H12" s="134">
        <v>0.9</v>
      </c>
      <c r="I12" s="135"/>
      <c r="J12" s="136"/>
      <c r="K12" s="137" t="s">
        <v>84</v>
      </c>
      <c r="L12" s="124">
        <v>1477</v>
      </c>
      <c r="M12" s="138">
        <v>1475</v>
      </c>
      <c r="N12" s="137" t="s">
        <v>85</v>
      </c>
      <c r="O12" s="138">
        <v>704</v>
      </c>
      <c r="P12" s="139">
        <v>52.9</v>
      </c>
      <c r="Q12" s="140">
        <v>46.73</v>
      </c>
      <c r="R12" s="141">
        <f t="shared" si="0"/>
        <v>-11.7</v>
      </c>
      <c r="S12" s="133">
        <v>3</v>
      </c>
      <c r="T12" s="124">
        <v>0</v>
      </c>
      <c r="U12" s="124">
        <v>68</v>
      </c>
      <c r="V12" s="124">
        <v>20</v>
      </c>
      <c r="W12" s="124">
        <v>999</v>
      </c>
      <c r="X12" s="124">
        <v>999</v>
      </c>
      <c r="Y12" s="142">
        <v>1.5</v>
      </c>
      <c r="Z12" s="124">
        <v>0.25</v>
      </c>
      <c r="AA12" s="143">
        <v>0.5</v>
      </c>
      <c r="AB12" s="133">
        <v>3</v>
      </c>
      <c r="AC12" s="124">
        <v>20</v>
      </c>
      <c r="AD12" s="142">
        <v>2</v>
      </c>
      <c r="AE12" s="144">
        <v>5.27</v>
      </c>
      <c r="AF12" s="145">
        <v>3.8E-3</v>
      </c>
      <c r="AG12" s="146">
        <v>20</v>
      </c>
      <c r="AH12" s="142">
        <v>8.6199999999999992</v>
      </c>
      <c r="AI12" s="147">
        <v>2</v>
      </c>
      <c r="AJ12" s="147">
        <v>-0.05</v>
      </c>
      <c r="AK12" s="147">
        <v>1E-3</v>
      </c>
      <c r="AL12" s="142">
        <v>5.17</v>
      </c>
      <c r="AM12" s="124">
        <v>2</v>
      </c>
      <c r="AN12" s="124">
        <v>10.119999999999999</v>
      </c>
      <c r="AO12" s="142">
        <v>5</v>
      </c>
      <c r="AP12" s="147">
        <v>0.2</v>
      </c>
      <c r="AQ12" s="147">
        <v>10</v>
      </c>
      <c r="AR12" s="147">
        <v>1000</v>
      </c>
      <c r="AS12" s="147">
        <v>0.1</v>
      </c>
      <c r="AT12" s="147">
        <v>-3</v>
      </c>
      <c r="AU12" s="148">
        <v>0</v>
      </c>
      <c r="AV12" s="8"/>
    </row>
    <row r="13" spans="1:48" s="130" customFormat="1">
      <c r="A13" s="197"/>
      <c r="B13" s="131">
        <v>4</v>
      </c>
      <c r="C13" s="132" t="s">
        <v>88</v>
      </c>
      <c r="D13" s="133">
        <v>635</v>
      </c>
      <c r="E13" s="124">
        <v>635</v>
      </c>
      <c r="F13" s="134">
        <v>0</v>
      </c>
      <c r="G13" s="134">
        <v>0</v>
      </c>
      <c r="H13" s="134">
        <v>1.1000000000000001</v>
      </c>
      <c r="I13" s="135"/>
      <c r="J13" s="136"/>
      <c r="K13" s="137" t="s">
        <v>84</v>
      </c>
      <c r="L13" s="124">
        <v>1525</v>
      </c>
      <c r="M13" s="138">
        <v>1525</v>
      </c>
      <c r="N13" s="137" t="s">
        <v>85</v>
      </c>
      <c r="O13" s="138">
        <v>676</v>
      </c>
      <c r="P13" s="139">
        <v>55.8</v>
      </c>
      <c r="Q13" s="140">
        <v>48.71</v>
      </c>
      <c r="R13" s="141">
        <f t="shared" si="0"/>
        <v>-12.7</v>
      </c>
      <c r="S13" s="133">
        <v>3</v>
      </c>
      <c r="T13" s="124">
        <v>0</v>
      </c>
      <c r="U13" s="124">
        <v>68</v>
      </c>
      <c r="V13" s="124">
        <v>20</v>
      </c>
      <c r="W13" s="124">
        <v>999</v>
      </c>
      <c r="X13" s="124">
        <v>999</v>
      </c>
      <c r="Y13" s="142">
        <v>1.5</v>
      </c>
      <c r="Z13" s="124">
        <v>0.25</v>
      </c>
      <c r="AA13" s="143">
        <v>0.5</v>
      </c>
      <c r="AB13" s="133">
        <v>3</v>
      </c>
      <c r="AC13" s="124">
        <v>20</v>
      </c>
      <c r="AD13" s="142">
        <v>2</v>
      </c>
      <c r="AE13" s="144">
        <v>2.95</v>
      </c>
      <c r="AF13" s="145">
        <v>3.8E-3</v>
      </c>
      <c r="AG13" s="146">
        <v>11</v>
      </c>
      <c r="AH13" s="149">
        <v>4</v>
      </c>
      <c r="AI13" s="147">
        <v>2</v>
      </c>
      <c r="AJ13" s="147">
        <v>-0.05</v>
      </c>
      <c r="AK13" s="147">
        <v>1E-3</v>
      </c>
      <c r="AL13" s="142">
        <v>6.35</v>
      </c>
      <c r="AM13" s="124">
        <v>3</v>
      </c>
      <c r="AN13" s="124">
        <v>16.309999999999999</v>
      </c>
      <c r="AO13" s="142">
        <v>8.15</v>
      </c>
      <c r="AP13" s="147">
        <v>0.2</v>
      </c>
      <c r="AQ13" s="147">
        <v>10</v>
      </c>
      <c r="AR13" s="147">
        <v>1000</v>
      </c>
      <c r="AS13" s="147">
        <v>0.1</v>
      </c>
      <c r="AT13" s="147">
        <v>-3</v>
      </c>
      <c r="AU13" s="148">
        <v>0</v>
      </c>
      <c r="AV13" s="8"/>
    </row>
    <row r="14" spans="1:48" s="130" customFormat="1">
      <c r="A14" s="197"/>
      <c r="B14" s="131">
        <v>5</v>
      </c>
      <c r="C14" s="132" t="s">
        <v>89</v>
      </c>
      <c r="D14" s="133">
        <v>1031</v>
      </c>
      <c r="E14" s="124">
        <v>1031</v>
      </c>
      <c r="F14" s="134">
        <v>0</v>
      </c>
      <c r="G14" s="134">
        <v>0</v>
      </c>
      <c r="H14" s="134">
        <v>1.9</v>
      </c>
      <c r="I14" s="135"/>
      <c r="J14" s="136"/>
      <c r="K14" s="137" t="s">
        <v>84</v>
      </c>
      <c r="L14" s="124">
        <v>1477</v>
      </c>
      <c r="M14" s="138">
        <v>1475</v>
      </c>
      <c r="N14" s="137" t="s">
        <v>85</v>
      </c>
      <c r="O14" s="138">
        <v>754</v>
      </c>
      <c r="P14" s="139">
        <v>124.7</v>
      </c>
      <c r="Q14" s="140">
        <v>111.8</v>
      </c>
      <c r="R14" s="141">
        <f t="shared" si="0"/>
        <v>-10.3</v>
      </c>
      <c r="S14" s="133">
        <v>3</v>
      </c>
      <c r="T14" s="124">
        <v>0</v>
      </c>
      <c r="U14" s="124">
        <v>68</v>
      </c>
      <c r="V14" s="124">
        <v>20</v>
      </c>
      <c r="W14" s="124">
        <v>999</v>
      </c>
      <c r="X14" s="124">
        <v>999</v>
      </c>
      <c r="Y14" s="142">
        <v>1.5</v>
      </c>
      <c r="Z14" s="124">
        <v>0.25</v>
      </c>
      <c r="AA14" s="143">
        <v>0.5</v>
      </c>
      <c r="AB14" s="133">
        <v>3</v>
      </c>
      <c r="AC14" s="124">
        <v>20</v>
      </c>
      <c r="AD14" s="142">
        <v>2</v>
      </c>
      <c r="AE14" s="144">
        <v>3.53</v>
      </c>
      <c r="AF14" s="145">
        <v>3.8E-3</v>
      </c>
      <c r="AG14" s="146">
        <v>13.4</v>
      </c>
      <c r="AH14" s="142">
        <v>2.0099999999999998</v>
      </c>
      <c r="AI14" s="147">
        <v>2</v>
      </c>
      <c r="AJ14" s="147">
        <v>-0.05</v>
      </c>
      <c r="AK14" s="147">
        <v>1E-3</v>
      </c>
      <c r="AL14" s="142">
        <v>10.31</v>
      </c>
      <c r="AM14" s="124">
        <v>2</v>
      </c>
      <c r="AN14" s="124">
        <v>12.76</v>
      </c>
      <c r="AO14" s="142">
        <v>3.68</v>
      </c>
      <c r="AP14" s="147">
        <v>0.2</v>
      </c>
      <c r="AQ14" s="147">
        <v>10</v>
      </c>
      <c r="AR14" s="147">
        <v>1000</v>
      </c>
      <c r="AS14" s="147">
        <v>0.1</v>
      </c>
      <c r="AT14" s="147">
        <v>-3</v>
      </c>
      <c r="AU14" s="148">
        <v>0</v>
      </c>
      <c r="AV14" s="8"/>
    </row>
    <row r="15" spans="1:48" s="130" customFormat="1">
      <c r="A15" s="197"/>
      <c r="B15" s="131">
        <v>6</v>
      </c>
      <c r="C15" s="132" t="s">
        <v>90</v>
      </c>
      <c r="D15" s="133">
        <v>970</v>
      </c>
      <c r="E15" s="124">
        <v>970</v>
      </c>
      <c r="F15" s="134">
        <v>0</v>
      </c>
      <c r="G15" s="134">
        <v>0</v>
      </c>
      <c r="H15" s="134">
        <v>1.8</v>
      </c>
      <c r="I15" s="135"/>
      <c r="J15" s="136"/>
      <c r="K15" s="137" t="s">
        <v>84</v>
      </c>
      <c r="L15" s="124">
        <v>1600</v>
      </c>
      <c r="M15" s="138">
        <v>1600</v>
      </c>
      <c r="N15" s="137" t="s">
        <v>91</v>
      </c>
      <c r="O15" s="138">
        <v>666</v>
      </c>
      <c r="P15" s="139">
        <v>93.4</v>
      </c>
      <c r="Q15" s="140">
        <v>81.75</v>
      </c>
      <c r="R15" s="141">
        <f t="shared" si="0"/>
        <v>-12.5</v>
      </c>
      <c r="S15" s="133">
        <v>3</v>
      </c>
      <c r="T15" s="124">
        <v>0</v>
      </c>
      <c r="U15" s="124">
        <v>68</v>
      </c>
      <c r="V15" s="124">
        <v>20</v>
      </c>
      <c r="W15" s="124">
        <v>999</v>
      </c>
      <c r="X15" s="124">
        <v>999</v>
      </c>
      <c r="Y15" s="142">
        <v>1.5</v>
      </c>
      <c r="Z15" s="124">
        <v>0.25</v>
      </c>
      <c r="AA15" s="143">
        <v>0.5</v>
      </c>
      <c r="AB15" s="133">
        <v>3</v>
      </c>
      <c r="AC15" s="124">
        <v>20</v>
      </c>
      <c r="AD15" s="142">
        <v>2</v>
      </c>
      <c r="AE15" s="144">
        <v>3.63</v>
      </c>
      <c r="AF15" s="145">
        <v>3.8E-3</v>
      </c>
      <c r="AG15" s="146">
        <v>13</v>
      </c>
      <c r="AH15" s="142">
        <v>2.4</v>
      </c>
      <c r="AI15" s="147">
        <v>2</v>
      </c>
      <c r="AJ15" s="147">
        <v>-0.05</v>
      </c>
      <c r="AK15" s="147">
        <v>1E-3</v>
      </c>
      <c r="AL15" s="142">
        <v>9.6999999999999993</v>
      </c>
      <c r="AM15" s="124">
        <v>2</v>
      </c>
      <c r="AN15" s="124">
        <v>13.21</v>
      </c>
      <c r="AO15" s="142">
        <v>6.61</v>
      </c>
      <c r="AP15" s="147">
        <v>0.2</v>
      </c>
      <c r="AQ15" s="147">
        <v>10</v>
      </c>
      <c r="AR15" s="147">
        <v>1000</v>
      </c>
      <c r="AS15" s="147">
        <v>0.1</v>
      </c>
      <c r="AT15" s="147">
        <v>-3</v>
      </c>
      <c r="AU15" s="148">
        <v>0</v>
      </c>
      <c r="AV15" s="8"/>
    </row>
    <row r="16" spans="1:48" s="130" customFormat="1">
      <c r="A16" s="197"/>
      <c r="B16" s="131">
        <v>7</v>
      </c>
      <c r="C16" s="132" t="s">
        <v>92</v>
      </c>
      <c r="D16" s="133">
        <v>1125</v>
      </c>
      <c r="E16" s="124">
        <v>1125</v>
      </c>
      <c r="F16" s="134">
        <v>0</v>
      </c>
      <c r="G16" s="134">
        <v>0</v>
      </c>
      <c r="H16" s="134">
        <v>2.1</v>
      </c>
      <c r="I16" s="135"/>
      <c r="J16" s="136"/>
      <c r="K16" s="137" t="s">
        <v>84</v>
      </c>
      <c r="L16" s="124">
        <v>1600</v>
      </c>
      <c r="M16" s="138">
        <v>1600</v>
      </c>
      <c r="N16" s="137" t="s">
        <v>91</v>
      </c>
      <c r="O16" s="138">
        <v>631</v>
      </c>
      <c r="P16" s="139">
        <v>51.1</v>
      </c>
      <c r="Q16" s="140">
        <v>65.88</v>
      </c>
      <c r="R16" s="141">
        <f t="shared" si="0"/>
        <v>28.9</v>
      </c>
      <c r="S16" s="133">
        <v>3</v>
      </c>
      <c r="T16" s="124">
        <v>0</v>
      </c>
      <c r="U16" s="124">
        <v>68</v>
      </c>
      <c r="V16" s="124">
        <v>0</v>
      </c>
      <c r="W16" s="124">
        <v>30</v>
      </c>
      <c r="X16" s="124">
        <v>480</v>
      </c>
      <c r="Y16" s="142">
        <v>1.5</v>
      </c>
      <c r="Z16" s="124">
        <v>0.25</v>
      </c>
      <c r="AA16" s="143">
        <v>0.5</v>
      </c>
      <c r="AB16" s="133">
        <v>3</v>
      </c>
      <c r="AC16" s="124">
        <v>20</v>
      </c>
      <c r="AD16" s="142">
        <v>2</v>
      </c>
      <c r="AE16" s="144">
        <v>3.8</v>
      </c>
      <c r="AF16" s="145">
        <v>3.8E-3</v>
      </c>
      <c r="AG16" s="146">
        <v>14</v>
      </c>
      <c r="AH16" s="142">
        <v>3.02</v>
      </c>
      <c r="AI16" s="147">
        <v>2</v>
      </c>
      <c r="AJ16" s="147">
        <v>-0.05</v>
      </c>
      <c r="AK16" s="147">
        <v>1E-3</v>
      </c>
      <c r="AL16" s="142">
        <v>11.25</v>
      </c>
      <c r="AM16" s="124">
        <v>3</v>
      </c>
      <c r="AN16" s="124">
        <v>12.67</v>
      </c>
      <c r="AO16" s="142">
        <v>6.34</v>
      </c>
      <c r="AP16" s="147">
        <v>0.2</v>
      </c>
      <c r="AQ16" s="147">
        <v>10</v>
      </c>
      <c r="AR16" s="147">
        <v>1000</v>
      </c>
      <c r="AS16" s="147">
        <v>0.1</v>
      </c>
      <c r="AT16" s="147">
        <v>-3</v>
      </c>
      <c r="AU16" s="148">
        <v>0</v>
      </c>
      <c r="AV16" s="8"/>
    </row>
    <row r="17" spans="1:48" s="130" customFormat="1">
      <c r="A17" s="197"/>
      <c r="B17" s="131">
        <v>8</v>
      </c>
      <c r="C17" s="132" t="s">
        <v>93</v>
      </c>
      <c r="D17" s="133">
        <v>1144</v>
      </c>
      <c r="E17" s="124">
        <v>1144</v>
      </c>
      <c r="F17" s="134">
        <v>0</v>
      </c>
      <c r="G17" s="134">
        <v>0</v>
      </c>
      <c r="H17" s="134">
        <v>2.1</v>
      </c>
      <c r="I17" s="135"/>
      <c r="J17" s="136"/>
      <c r="K17" s="137" t="s">
        <v>84</v>
      </c>
      <c r="L17" s="124">
        <v>1676</v>
      </c>
      <c r="M17" s="138">
        <v>1625</v>
      </c>
      <c r="N17" s="137" t="s">
        <v>94</v>
      </c>
      <c r="O17" s="138">
        <v>538</v>
      </c>
      <c r="P17" s="139">
        <v>28.8</v>
      </c>
      <c r="Q17" s="140">
        <v>36.049999999999997</v>
      </c>
      <c r="R17" s="141">
        <f t="shared" si="0"/>
        <v>25.2</v>
      </c>
      <c r="S17" s="133">
        <v>3</v>
      </c>
      <c r="T17" s="124">
        <v>0</v>
      </c>
      <c r="U17" s="124">
        <v>68</v>
      </c>
      <c r="V17" s="124">
        <v>0</v>
      </c>
      <c r="W17" s="124">
        <v>30</v>
      </c>
      <c r="X17" s="124">
        <v>480</v>
      </c>
      <c r="Y17" s="142">
        <v>1.5</v>
      </c>
      <c r="Z17" s="124">
        <v>0.25</v>
      </c>
      <c r="AA17" s="143">
        <v>0.5</v>
      </c>
      <c r="AB17" s="133">
        <v>3</v>
      </c>
      <c r="AC17" s="124">
        <v>20</v>
      </c>
      <c r="AD17" s="142">
        <v>2</v>
      </c>
      <c r="AE17" s="144">
        <v>5.98</v>
      </c>
      <c r="AF17" s="145">
        <v>3.8E-3</v>
      </c>
      <c r="AG17" s="146">
        <v>22</v>
      </c>
      <c r="AH17" s="142">
        <v>11.31</v>
      </c>
      <c r="AI17" s="147">
        <v>2</v>
      </c>
      <c r="AJ17" s="147">
        <v>-0.05</v>
      </c>
      <c r="AK17" s="147">
        <v>1E-3</v>
      </c>
      <c r="AL17" s="142">
        <v>11.44</v>
      </c>
      <c r="AM17" s="124">
        <v>4</v>
      </c>
      <c r="AN17" s="124">
        <v>9.4600000000000009</v>
      </c>
      <c r="AO17" s="142">
        <v>4.7300000000000004</v>
      </c>
      <c r="AP17" s="147">
        <v>0.2</v>
      </c>
      <c r="AQ17" s="147">
        <v>10</v>
      </c>
      <c r="AR17" s="147">
        <v>1000</v>
      </c>
      <c r="AS17" s="147">
        <v>0.1</v>
      </c>
      <c r="AT17" s="147">
        <v>-3</v>
      </c>
      <c r="AU17" s="148">
        <v>0</v>
      </c>
      <c r="AV17" s="8"/>
    </row>
    <row r="18" spans="1:48" s="130" customFormat="1">
      <c r="A18" s="197"/>
      <c r="B18" s="131">
        <v>9</v>
      </c>
      <c r="C18" s="132" t="s">
        <v>95</v>
      </c>
      <c r="D18" s="133">
        <v>1167</v>
      </c>
      <c r="E18" s="124">
        <v>1167</v>
      </c>
      <c r="F18" s="134">
        <v>0</v>
      </c>
      <c r="G18" s="134">
        <v>0</v>
      </c>
      <c r="H18" s="134">
        <v>2.1</v>
      </c>
      <c r="I18" s="135"/>
      <c r="J18" s="136"/>
      <c r="K18" s="137" t="s">
        <v>84</v>
      </c>
      <c r="L18" s="124">
        <v>1676</v>
      </c>
      <c r="M18" s="138">
        <v>1625</v>
      </c>
      <c r="N18" s="137" t="s">
        <v>94</v>
      </c>
      <c r="O18" s="138">
        <v>550</v>
      </c>
      <c r="P18" s="139">
        <v>31.9</v>
      </c>
      <c r="Q18" s="140">
        <v>39.869999999999997</v>
      </c>
      <c r="R18" s="141">
        <f t="shared" si="0"/>
        <v>25</v>
      </c>
      <c r="S18" s="133">
        <v>3</v>
      </c>
      <c r="T18" s="124">
        <v>0</v>
      </c>
      <c r="U18" s="124">
        <v>68</v>
      </c>
      <c r="V18" s="124">
        <v>0</v>
      </c>
      <c r="W18" s="124">
        <v>30</v>
      </c>
      <c r="X18" s="124">
        <v>480</v>
      </c>
      <c r="Y18" s="142">
        <v>1.5</v>
      </c>
      <c r="Z18" s="124">
        <v>0.25</v>
      </c>
      <c r="AA18" s="143">
        <v>0.5</v>
      </c>
      <c r="AB18" s="133">
        <v>3</v>
      </c>
      <c r="AC18" s="124">
        <v>20</v>
      </c>
      <c r="AD18" s="142">
        <v>2</v>
      </c>
      <c r="AE18" s="144">
        <v>4.9000000000000004</v>
      </c>
      <c r="AF18" s="145">
        <v>3.8E-3</v>
      </c>
      <c r="AG18" s="146">
        <v>18</v>
      </c>
      <c r="AH18" s="142">
        <v>7.24</v>
      </c>
      <c r="AI18" s="147">
        <v>2</v>
      </c>
      <c r="AJ18" s="147">
        <v>-0.05</v>
      </c>
      <c r="AK18" s="147">
        <v>1E-3</v>
      </c>
      <c r="AL18" s="142">
        <v>11.67</v>
      </c>
      <c r="AM18" s="124">
        <v>4</v>
      </c>
      <c r="AN18" s="124">
        <v>11.18</v>
      </c>
      <c r="AO18" s="142">
        <v>5.6</v>
      </c>
      <c r="AP18" s="147">
        <v>0.2</v>
      </c>
      <c r="AQ18" s="147">
        <v>10</v>
      </c>
      <c r="AR18" s="147">
        <v>1000</v>
      </c>
      <c r="AS18" s="147">
        <v>0.1</v>
      </c>
      <c r="AT18" s="147">
        <v>-3</v>
      </c>
      <c r="AU18" s="148">
        <v>0</v>
      </c>
      <c r="AV18" s="8"/>
    </row>
    <row r="19" spans="1:48" s="130" customFormat="1">
      <c r="A19" s="197"/>
      <c r="B19" s="131">
        <v>10</v>
      </c>
      <c r="C19" s="132" t="s">
        <v>96</v>
      </c>
      <c r="D19" s="133">
        <v>397</v>
      </c>
      <c r="E19" s="124">
        <v>397</v>
      </c>
      <c r="F19" s="134">
        <v>0</v>
      </c>
      <c r="G19" s="134">
        <v>0</v>
      </c>
      <c r="H19" s="134">
        <v>0.7</v>
      </c>
      <c r="I19" s="135"/>
      <c r="J19" s="136"/>
      <c r="K19" s="137" t="s">
        <v>84</v>
      </c>
      <c r="L19" s="124">
        <v>1575</v>
      </c>
      <c r="M19" s="138">
        <v>1575</v>
      </c>
      <c r="N19" s="137" t="s">
        <v>91</v>
      </c>
      <c r="O19" s="138">
        <v>732</v>
      </c>
      <c r="P19" s="139">
        <v>48.6</v>
      </c>
      <c r="Q19" s="140">
        <v>43.31</v>
      </c>
      <c r="R19" s="141">
        <f t="shared" si="0"/>
        <v>-10.9</v>
      </c>
      <c r="S19" s="133">
        <v>3</v>
      </c>
      <c r="T19" s="124">
        <v>0</v>
      </c>
      <c r="U19" s="124">
        <v>68</v>
      </c>
      <c r="V19" s="124">
        <v>20</v>
      </c>
      <c r="W19" s="124">
        <v>999</v>
      </c>
      <c r="X19" s="124">
        <v>999</v>
      </c>
      <c r="Y19" s="142">
        <v>1.5</v>
      </c>
      <c r="Z19" s="124">
        <v>0.25</v>
      </c>
      <c r="AA19" s="143">
        <v>0.5</v>
      </c>
      <c r="AB19" s="133">
        <v>3</v>
      </c>
      <c r="AC19" s="124">
        <v>20</v>
      </c>
      <c r="AD19" s="142">
        <v>2</v>
      </c>
      <c r="AE19" s="144">
        <v>4.25</v>
      </c>
      <c r="AF19" s="145">
        <v>3.8E-3</v>
      </c>
      <c r="AG19" s="146">
        <v>16</v>
      </c>
      <c r="AH19" s="142">
        <v>4.76</v>
      </c>
      <c r="AI19" s="147">
        <v>2</v>
      </c>
      <c r="AJ19" s="147">
        <v>-0.05</v>
      </c>
      <c r="AK19" s="147">
        <v>1E-3</v>
      </c>
      <c r="AL19" s="142">
        <v>3.97</v>
      </c>
      <c r="AM19" s="124">
        <v>2</v>
      </c>
      <c r="AN19" s="124">
        <v>10.18</v>
      </c>
      <c r="AO19" s="142">
        <v>5.09</v>
      </c>
      <c r="AP19" s="147">
        <v>0.2</v>
      </c>
      <c r="AQ19" s="147">
        <v>10</v>
      </c>
      <c r="AR19" s="147">
        <v>1000</v>
      </c>
      <c r="AS19" s="147">
        <v>0.1</v>
      </c>
      <c r="AT19" s="147">
        <v>-3</v>
      </c>
      <c r="AU19" s="148">
        <v>0</v>
      </c>
      <c r="AV19" s="8"/>
    </row>
    <row r="20" spans="1:48" s="130" customFormat="1">
      <c r="A20" s="197"/>
      <c r="B20" s="131">
        <v>11</v>
      </c>
      <c r="C20" s="132" t="s">
        <v>97</v>
      </c>
      <c r="D20" s="133">
        <v>682</v>
      </c>
      <c r="E20" s="124">
        <v>682</v>
      </c>
      <c r="F20" s="134">
        <v>0</v>
      </c>
      <c r="G20" s="134">
        <v>0</v>
      </c>
      <c r="H20" s="134">
        <v>5</v>
      </c>
      <c r="I20" s="135"/>
      <c r="J20" s="136"/>
      <c r="K20" s="137" t="s">
        <v>84</v>
      </c>
      <c r="L20" s="124">
        <v>1625</v>
      </c>
      <c r="M20" s="138">
        <v>1625</v>
      </c>
      <c r="N20" s="137" t="s">
        <v>94</v>
      </c>
      <c r="O20" s="138">
        <v>593</v>
      </c>
      <c r="P20" s="139">
        <v>24.4</v>
      </c>
      <c r="Q20" s="140">
        <v>31.49</v>
      </c>
      <c r="R20" s="141">
        <f t="shared" si="0"/>
        <v>29.1</v>
      </c>
      <c r="S20" s="133">
        <v>3</v>
      </c>
      <c r="T20" s="124">
        <v>0</v>
      </c>
      <c r="U20" s="124">
        <v>68</v>
      </c>
      <c r="V20" s="124">
        <v>0</v>
      </c>
      <c r="W20" s="124">
        <v>30</v>
      </c>
      <c r="X20" s="124">
        <v>480</v>
      </c>
      <c r="Y20" s="142">
        <v>1.5</v>
      </c>
      <c r="Z20" s="124">
        <v>0.25</v>
      </c>
      <c r="AA20" s="143">
        <v>0.5</v>
      </c>
      <c r="AB20" s="133">
        <v>3</v>
      </c>
      <c r="AC20" s="124">
        <v>20</v>
      </c>
      <c r="AD20" s="142">
        <v>2</v>
      </c>
      <c r="AE20" s="144">
        <v>5.4</v>
      </c>
      <c r="AF20" s="145">
        <v>3.8E-3</v>
      </c>
      <c r="AG20" s="146">
        <v>20</v>
      </c>
      <c r="AH20" s="142">
        <v>9.14</v>
      </c>
      <c r="AI20" s="147">
        <v>2</v>
      </c>
      <c r="AJ20" s="147">
        <v>-0.05</v>
      </c>
      <c r="AK20" s="147">
        <v>1E-3</v>
      </c>
      <c r="AL20" s="142">
        <v>6.82</v>
      </c>
      <c r="AM20" s="124">
        <v>3</v>
      </c>
      <c r="AN20" s="124">
        <v>10.69</v>
      </c>
      <c r="AO20" s="142">
        <v>5.35</v>
      </c>
      <c r="AP20" s="147">
        <v>0.2</v>
      </c>
      <c r="AQ20" s="147">
        <v>10</v>
      </c>
      <c r="AR20" s="147">
        <v>1000</v>
      </c>
      <c r="AS20" s="147">
        <v>0.1</v>
      </c>
      <c r="AT20" s="147">
        <v>-3</v>
      </c>
      <c r="AU20" s="148">
        <v>0</v>
      </c>
      <c r="AV20" s="8"/>
    </row>
    <row r="21" spans="1:48" s="130" customFormat="1" ht="15.75" thickBot="1">
      <c r="A21" s="197"/>
      <c r="B21" s="150">
        <v>12</v>
      </c>
      <c r="C21" s="151" t="s">
        <v>98</v>
      </c>
      <c r="D21" s="152">
        <v>678</v>
      </c>
      <c r="E21" s="153">
        <v>678</v>
      </c>
      <c r="F21" s="154">
        <v>0</v>
      </c>
      <c r="G21" s="154">
        <v>0</v>
      </c>
      <c r="H21" s="154">
        <v>5</v>
      </c>
      <c r="I21" s="155"/>
      <c r="J21" s="156"/>
      <c r="K21" s="157" t="s">
        <v>84</v>
      </c>
      <c r="L21" s="153">
        <v>1625</v>
      </c>
      <c r="M21" s="158">
        <v>1625</v>
      </c>
      <c r="N21" s="157" t="s">
        <v>94</v>
      </c>
      <c r="O21" s="158">
        <v>538</v>
      </c>
      <c r="P21" s="159">
        <v>17.100000000000001</v>
      </c>
      <c r="Q21" s="160">
        <v>18.010000000000002</v>
      </c>
      <c r="R21" s="161">
        <f t="shared" si="0"/>
        <v>5.3</v>
      </c>
      <c r="S21" s="152">
        <v>3</v>
      </c>
      <c r="T21" s="153">
        <v>0</v>
      </c>
      <c r="U21" s="153">
        <v>100</v>
      </c>
      <c r="V21" s="153">
        <v>0</v>
      </c>
      <c r="W21" s="153">
        <v>30</v>
      </c>
      <c r="X21" s="153">
        <v>480</v>
      </c>
      <c r="Y21" s="162">
        <v>1.5</v>
      </c>
      <c r="Z21" s="153">
        <v>0.25</v>
      </c>
      <c r="AA21" s="163">
        <v>0.5</v>
      </c>
      <c r="AB21" s="152">
        <v>3</v>
      </c>
      <c r="AC21" s="124">
        <v>20</v>
      </c>
      <c r="AD21" s="162">
        <v>2</v>
      </c>
      <c r="AE21" s="164">
        <v>5.22</v>
      </c>
      <c r="AF21" s="165">
        <v>3.8E-3</v>
      </c>
      <c r="AG21" s="166">
        <v>15</v>
      </c>
      <c r="AH21" s="162">
        <v>6.61</v>
      </c>
      <c r="AI21" s="96">
        <v>2</v>
      </c>
      <c r="AJ21" s="96">
        <v>-0.05</v>
      </c>
      <c r="AK21" s="96">
        <v>1E-3</v>
      </c>
      <c r="AL21" s="162">
        <v>6.78</v>
      </c>
      <c r="AM21" s="153">
        <v>4</v>
      </c>
      <c r="AN21" s="153">
        <v>10.63</v>
      </c>
      <c r="AO21" s="162">
        <v>5.31</v>
      </c>
      <c r="AP21" s="96">
        <v>0.2</v>
      </c>
      <c r="AQ21" s="96">
        <v>10</v>
      </c>
      <c r="AR21" s="96">
        <v>1000</v>
      </c>
      <c r="AS21" s="96">
        <v>0.1</v>
      </c>
      <c r="AT21" s="96">
        <v>-3</v>
      </c>
      <c r="AU21" s="167">
        <v>0</v>
      </c>
      <c r="AV21" s="8"/>
    </row>
    <row r="22" spans="1:48" s="185" customFormat="1" ht="13.5" thickBot="1">
      <c r="A22" s="198"/>
      <c r="B22" s="168"/>
      <c r="C22" s="169" t="s">
        <v>99</v>
      </c>
      <c r="D22" s="170">
        <f t="shared" ref="D22:J22" si="1">SUM(D10:D21)</f>
        <v>9354</v>
      </c>
      <c r="E22" s="171">
        <f t="shared" si="1"/>
        <v>9354</v>
      </c>
      <c r="F22" s="172">
        <f t="shared" si="1"/>
        <v>0</v>
      </c>
      <c r="G22" s="172">
        <f t="shared" si="1"/>
        <v>0</v>
      </c>
      <c r="H22" s="172">
        <f t="shared" si="1"/>
        <v>24.5</v>
      </c>
      <c r="I22" s="172">
        <f t="shared" si="1"/>
        <v>0</v>
      </c>
      <c r="J22" s="173">
        <f t="shared" si="1"/>
        <v>0</v>
      </c>
      <c r="K22" s="174"/>
      <c r="L22" s="175">
        <f>+(L10*$E10+L11*$E11+ L12*$E12+L13*$E13+L14*$E14+L15*$E15+L16*$E16+L17*$E17+L18*$E18+L19*$E19+L20*$E20+L21*$E21)/$E22</f>
        <v>1582.6489202480223</v>
      </c>
      <c r="M22" s="176">
        <v>1570</v>
      </c>
      <c r="N22" s="174"/>
      <c r="O22" s="175">
        <f>+(O10*$E10+O11*$E11+ O12*$E12+O13*$E13+O14*$E14+O15*$E15+O16*$E16+O17*$E17+O18*$E18+O19*$E19+O20*$E20+O21*$E21)/$E22</f>
        <v>646.3858242463117</v>
      </c>
      <c r="P22" s="177">
        <v>668.5</v>
      </c>
      <c r="Q22" s="178">
        <f>SUM(Q10:Q21)</f>
        <v>650.51</v>
      </c>
      <c r="R22" s="179">
        <f t="shared" si="0"/>
        <v>-2.7</v>
      </c>
      <c r="S22" s="170"/>
      <c r="T22" s="171"/>
      <c r="U22" s="171"/>
      <c r="V22" s="171"/>
      <c r="W22" s="171"/>
      <c r="X22" s="171"/>
      <c r="Y22" s="172"/>
      <c r="Z22" s="171"/>
      <c r="AA22" s="180"/>
      <c r="AB22" s="170"/>
      <c r="AC22" s="171"/>
      <c r="AD22" s="172"/>
      <c r="AE22" s="181"/>
      <c r="AF22" s="182"/>
      <c r="AG22" s="183"/>
      <c r="AH22" s="172"/>
      <c r="AI22" s="171"/>
      <c r="AJ22" s="171"/>
      <c r="AK22" s="171"/>
      <c r="AL22" s="172"/>
      <c r="AM22" s="171"/>
      <c r="AN22" s="171"/>
      <c r="AO22" s="172"/>
      <c r="AP22" s="171"/>
      <c r="AQ22" s="171"/>
      <c r="AR22" s="171"/>
      <c r="AS22" s="171"/>
      <c r="AT22" s="171"/>
      <c r="AU22" s="176"/>
      <c r="AV22" s="184"/>
    </row>
    <row r="23" spans="1:48" s="192" customFormat="1" ht="15.75" thickBot="1">
      <c r="C23" s="199" t="s">
        <v>43</v>
      </c>
      <c r="D23" s="192" t="s">
        <v>100</v>
      </c>
    </row>
    <row r="24" spans="1:48">
      <c r="A24" s="192"/>
      <c r="B24" s="111" t="s">
        <v>83</v>
      </c>
      <c r="C24" s="118">
        <v>809</v>
      </c>
      <c r="D24" s="186">
        <f>SUM(E24:P24)</f>
        <v>1477</v>
      </c>
      <c r="E24" s="186">
        <v>156</v>
      </c>
      <c r="F24" s="186">
        <v>180</v>
      </c>
      <c r="G24" s="186">
        <v>204</v>
      </c>
      <c r="H24" s="186">
        <v>195</v>
      </c>
      <c r="I24" s="186">
        <v>149</v>
      </c>
      <c r="J24" s="186">
        <v>128</v>
      </c>
      <c r="K24" s="186">
        <v>89</v>
      </c>
      <c r="L24" s="186">
        <v>64</v>
      </c>
      <c r="M24" s="186">
        <v>50</v>
      </c>
      <c r="N24" s="186">
        <v>57</v>
      </c>
      <c r="O24" s="186">
        <v>85</v>
      </c>
      <c r="P24" s="187">
        <v>120</v>
      </c>
    </row>
    <row r="25" spans="1:48">
      <c r="A25" s="192"/>
      <c r="B25" s="132" t="s">
        <v>86</v>
      </c>
      <c r="C25" s="138">
        <v>785</v>
      </c>
      <c r="D25" s="188">
        <f t="shared" ref="D25:D34" si="2">SUM(E25:P25)</f>
        <v>1477</v>
      </c>
      <c r="E25" s="188">
        <v>156</v>
      </c>
      <c r="F25" s="188">
        <v>180</v>
      </c>
      <c r="G25" s="188">
        <v>204</v>
      </c>
      <c r="H25" s="188">
        <v>195</v>
      </c>
      <c r="I25" s="188">
        <v>149</v>
      </c>
      <c r="J25" s="188">
        <v>128</v>
      </c>
      <c r="K25" s="188">
        <v>89</v>
      </c>
      <c r="L25" s="188">
        <v>64</v>
      </c>
      <c r="M25" s="188">
        <v>50</v>
      </c>
      <c r="N25" s="188">
        <v>57</v>
      </c>
      <c r="O25" s="188">
        <v>85</v>
      </c>
      <c r="P25" s="189">
        <v>120</v>
      </c>
    </row>
    <row r="26" spans="1:48">
      <c r="A26" s="192"/>
      <c r="B26" s="132" t="s">
        <v>87</v>
      </c>
      <c r="C26" s="138">
        <v>704</v>
      </c>
      <c r="D26" s="188">
        <f t="shared" si="2"/>
        <v>1477</v>
      </c>
      <c r="E26" s="188">
        <v>156</v>
      </c>
      <c r="F26" s="188">
        <v>180</v>
      </c>
      <c r="G26" s="188">
        <v>204</v>
      </c>
      <c r="H26" s="188">
        <v>195</v>
      </c>
      <c r="I26" s="188">
        <v>149</v>
      </c>
      <c r="J26" s="188">
        <v>128</v>
      </c>
      <c r="K26" s="188">
        <v>89</v>
      </c>
      <c r="L26" s="188">
        <v>64</v>
      </c>
      <c r="M26" s="188">
        <v>50</v>
      </c>
      <c r="N26" s="188">
        <v>57</v>
      </c>
      <c r="O26" s="188">
        <v>85</v>
      </c>
      <c r="P26" s="189">
        <v>120</v>
      </c>
    </row>
    <row r="27" spans="1:48">
      <c r="A27" s="192"/>
      <c r="B27" s="132" t="s">
        <v>88</v>
      </c>
      <c r="C27" s="138">
        <v>676</v>
      </c>
      <c r="D27" s="188">
        <f t="shared" si="2"/>
        <v>1525</v>
      </c>
      <c r="E27" s="188">
        <v>162</v>
      </c>
      <c r="F27" s="188">
        <v>186</v>
      </c>
      <c r="G27" s="188">
        <v>210</v>
      </c>
      <c r="H27" s="188">
        <v>201</v>
      </c>
      <c r="I27" s="188">
        <v>154</v>
      </c>
      <c r="J27" s="188">
        <v>132</v>
      </c>
      <c r="K27" s="188">
        <v>92</v>
      </c>
      <c r="L27" s="188">
        <v>66</v>
      </c>
      <c r="M27" s="188">
        <v>51</v>
      </c>
      <c r="N27" s="188">
        <v>59</v>
      </c>
      <c r="O27" s="188">
        <v>88</v>
      </c>
      <c r="P27" s="189">
        <v>124</v>
      </c>
    </row>
    <row r="28" spans="1:48">
      <c r="A28" s="192"/>
      <c r="B28" s="132" t="s">
        <v>89</v>
      </c>
      <c r="C28" s="138">
        <v>754</v>
      </c>
      <c r="D28" s="188">
        <f t="shared" si="2"/>
        <v>1477</v>
      </c>
      <c r="E28" s="188">
        <v>156</v>
      </c>
      <c r="F28" s="188">
        <v>180</v>
      </c>
      <c r="G28" s="188">
        <v>204</v>
      </c>
      <c r="H28" s="188">
        <v>195</v>
      </c>
      <c r="I28" s="188">
        <v>149</v>
      </c>
      <c r="J28" s="188">
        <v>128</v>
      </c>
      <c r="K28" s="188">
        <v>89</v>
      </c>
      <c r="L28" s="188">
        <v>64</v>
      </c>
      <c r="M28" s="188">
        <v>50</v>
      </c>
      <c r="N28" s="188">
        <v>57</v>
      </c>
      <c r="O28" s="188">
        <v>85</v>
      </c>
      <c r="P28" s="189">
        <v>120</v>
      </c>
    </row>
    <row r="29" spans="1:48">
      <c r="A29" s="192"/>
      <c r="B29" s="132" t="s">
        <v>90</v>
      </c>
      <c r="C29" s="138">
        <v>666</v>
      </c>
      <c r="D29" s="188">
        <f t="shared" si="2"/>
        <v>1600</v>
      </c>
      <c r="E29" s="188">
        <v>170</v>
      </c>
      <c r="F29" s="188">
        <v>195</v>
      </c>
      <c r="G29" s="188">
        <v>221</v>
      </c>
      <c r="H29" s="188">
        <v>211</v>
      </c>
      <c r="I29" s="188">
        <v>161</v>
      </c>
      <c r="J29" s="188">
        <v>139</v>
      </c>
      <c r="K29" s="188">
        <v>96</v>
      </c>
      <c r="L29" s="188">
        <v>69</v>
      </c>
      <c r="M29" s="188">
        <v>54</v>
      </c>
      <c r="N29" s="188">
        <v>62</v>
      </c>
      <c r="O29" s="188">
        <v>92</v>
      </c>
      <c r="P29" s="189">
        <v>130</v>
      </c>
    </row>
    <row r="30" spans="1:48">
      <c r="A30" s="192"/>
      <c r="B30" s="132" t="s">
        <v>92</v>
      </c>
      <c r="C30" s="138">
        <v>631</v>
      </c>
      <c r="D30" s="188">
        <f t="shared" si="2"/>
        <v>1600</v>
      </c>
      <c r="E30" s="188">
        <v>170</v>
      </c>
      <c r="F30" s="188">
        <v>195</v>
      </c>
      <c r="G30" s="188">
        <v>221</v>
      </c>
      <c r="H30" s="188">
        <v>211</v>
      </c>
      <c r="I30" s="188">
        <v>161</v>
      </c>
      <c r="J30" s="188">
        <v>139</v>
      </c>
      <c r="K30" s="188">
        <v>96</v>
      </c>
      <c r="L30" s="188">
        <v>69</v>
      </c>
      <c r="M30" s="188">
        <v>54</v>
      </c>
      <c r="N30" s="188">
        <v>62</v>
      </c>
      <c r="O30" s="188">
        <v>92</v>
      </c>
      <c r="P30" s="189">
        <v>130</v>
      </c>
    </row>
    <row r="31" spans="1:48">
      <c r="A31" s="192"/>
      <c r="B31" s="132" t="s">
        <v>93</v>
      </c>
      <c r="C31" s="138">
        <v>538</v>
      </c>
      <c r="D31" s="188">
        <f t="shared" si="2"/>
        <v>1676</v>
      </c>
      <c r="E31" s="188">
        <v>178</v>
      </c>
      <c r="F31" s="188">
        <v>204</v>
      </c>
      <c r="G31" s="188">
        <v>231</v>
      </c>
      <c r="H31" s="188">
        <v>221</v>
      </c>
      <c r="I31" s="188">
        <v>169</v>
      </c>
      <c r="J31" s="188">
        <v>145</v>
      </c>
      <c r="K31" s="188">
        <v>101</v>
      </c>
      <c r="L31" s="188">
        <v>73</v>
      </c>
      <c r="M31" s="188">
        <v>56</v>
      </c>
      <c r="N31" s="188">
        <v>65</v>
      </c>
      <c r="O31" s="188">
        <v>96</v>
      </c>
      <c r="P31" s="189">
        <v>137</v>
      </c>
    </row>
    <row r="32" spans="1:48">
      <c r="A32" s="192"/>
      <c r="B32" s="132" t="s">
        <v>95</v>
      </c>
      <c r="C32" s="138">
        <v>550</v>
      </c>
      <c r="D32" s="188">
        <f t="shared" si="2"/>
        <v>1676</v>
      </c>
      <c r="E32" s="188">
        <v>178</v>
      </c>
      <c r="F32" s="188">
        <v>204</v>
      </c>
      <c r="G32" s="188">
        <v>231</v>
      </c>
      <c r="H32" s="188">
        <v>221</v>
      </c>
      <c r="I32" s="188">
        <v>169</v>
      </c>
      <c r="J32" s="188">
        <v>145</v>
      </c>
      <c r="K32" s="188">
        <v>101</v>
      </c>
      <c r="L32" s="188">
        <v>73</v>
      </c>
      <c r="M32" s="188">
        <v>56</v>
      </c>
      <c r="N32" s="188">
        <v>65</v>
      </c>
      <c r="O32" s="188">
        <v>96</v>
      </c>
      <c r="P32" s="189">
        <v>137</v>
      </c>
    </row>
    <row r="33" spans="1:16">
      <c r="A33" s="192"/>
      <c r="B33" s="132" t="s">
        <v>96</v>
      </c>
      <c r="C33" s="138">
        <v>732</v>
      </c>
      <c r="D33" s="188">
        <f t="shared" si="2"/>
        <v>1575</v>
      </c>
      <c r="E33" s="188">
        <v>167</v>
      </c>
      <c r="F33" s="188">
        <v>192</v>
      </c>
      <c r="G33" s="188">
        <v>217</v>
      </c>
      <c r="H33" s="188">
        <v>208</v>
      </c>
      <c r="I33" s="188">
        <v>159</v>
      </c>
      <c r="J33" s="188">
        <v>136</v>
      </c>
      <c r="K33" s="188">
        <v>95</v>
      </c>
      <c r="L33" s="188">
        <v>68</v>
      </c>
      <c r="M33" s="188">
        <v>53</v>
      </c>
      <c r="N33" s="188">
        <v>61</v>
      </c>
      <c r="O33" s="188">
        <v>91</v>
      </c>
      <c r="P33" s="189">
        <v>128</v>
      </c>
    </row>
    <row r="34" spans="1:16" ht="15.75" thickBot="1">
      <c r="A34" s="192"/>
      <c r="B34" s="151" t="s">
        <v>97</v>
      </c>
      <c r="C34" s="158">
        <v>593</v>
      </c>
      <c r="D34" s="190">
        <f t="shared" si="2"/>
        <v>1625</v>
      </c>
      <c r="E34" s="190">
        <v>172</v>
      </c>
      <c r="F34" s="190">
        <v>198</v>
      </c>
      <c r="G34" s="190">
        <v>224</v>
      </c>
      <c r="H34" s="190">
        <v>214</v>
      </c>
      <c r="I34" s="190">
        <v>164</v>
      </c>
      <c r="J34" s="190">
        <v>141</v>
      </c>
      <c r="K34" s="190">
        <v>98</v>
      </c>
      <c r="L34" s="190">
        <v>71</v>
      </c>
      <c r="M34" s="190">
        <v>55</v>
      </c>
      <c r="N34" s="190">
        <v>63</v>
      </c>
      <c r="O34" s="190">
        <v>93</v>
      </c>
      <c r="P34" s="191">
        <v>132</v>
      </c>
    </row>
    <row r="35" spans="1:16" s="192" customFormat="1"/>
  </sheetData>
  <mergeCells count="7">
    <mergeCell ref="P4:R4"/>
    <mergeCell ref="B5:B9"/>
    <mergeCell ref="C5:C9"/>
    <mergeCell ref="D6:E6"/>
    <mergeCell ref="I6:J6"/>
    <mergeCell ref="K6:M6"/>
    <mergeCell ref="N6:O6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KRAAI</vt:lpstr>
      <vt:lpstr>Calibration</vt:lpstr>
      <vt:lpstr>Sheet3</vt:lpstr>
    </vt:vector>
  </TitlesOfParts>
  <Company>Hydrosol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Siyabonga Sikosana</dc:creator>
  <cp:lastModifiedBy>Siyabonga Sikosana</cp:lastModifiedBy>
  <dcterms:created xsi:type="dcterms:W3CDTF">2011-03-10T08:15:06Z</dcterms:created>
  <dcterms:modified xsi:type="dcterms:W3CDTF">2011-03-10T15:02:02Z</dcterms:modified>
</cp:coreProperties>
</file>