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4545" windowWidth="19320" windowHeight="4590"/>
  </bookViews>
  <sheets>
    <sheet name="Sheet1" sheetId="1" r:id="rId1"/>
    <sheet name="Conversion" sheetId="2" r:id="rId2"/>
    <sheet name="Sheet3" sheetId="3" r:id="rId3"/>
  </sheets>
  <definedNames>
    <definedName name="_xlnm.Print_Area" localSheetId="1">Conversion!$B$1:$C$50</definedName>
  </definedNames>
  <calcPr calcId="114210"/>
</workbook>
</file>

<file path=xl/calcChain.xml><?xml version="1.0" encoding="utf-8"?>
<calcChain xmlns="http://schemas.openxmlformats.org/spreadsheetml/2006/main">
  <c r="G38" i="1"/>
  <c r="P54"/>
  <c r="O54"/>
  <c r="O47"/>
  <c r="P47"/>
  <c r="N54"/>
  <c r="J54"/>
  <c r="I54"/>
  <c r="H54"/>
  <c r="P49"/>
  <c r="P50"/>
  <c r="P51"/>
  <c r="P52"/>
  <c r="P53"/>
  <c r="P48"/>
  <c r="O49"/>
  <c r="O50"/>
  <c r="O51"/>
  <c r="O52"/>
  <c r="O53"/>
  <c r="O48"/>
  <c r="J47"/>
  <c r="I47"/>
  <c r="N47"/>
  <c r="H47"/>
  <c r="P40"/>
  <c r="P41"/>
  <c r="P42"/>
  <c r="P43"/>
  <c r="P44"/>
  <c r="P45"/>
  <c r="P46"/>
  <c r="P39"/>
  <c r="O40"/>
  <c r="O41"/>
  <c r="O42"/>
  <c r="O43"/>
  <c r="O44"/>
  <c r="O45"/>
  <c r="O46"/>
  <c r="O39"/>
  <c r="O38"/>
  <c r="L38"/>
  <c r="Q38"/>
  <c r="N38"/>
  <c r="K38"/>
  <c r="H38"/>
  <c r="O26"/>
  <c r="Q26"/>
  <c r="L26"/>
  <c r="O23"/>
  <c r="Q23"/>
  <c r="L23"/>
  <c r="O21"/>
  <c r="Q21"/>
  <c r="L21"/>
  <c r="O20"/>
  <c r="Q20"/>
  <c r="L20"/>
  <c r="O17"/>
  <c r="Q17"/>
  <c r="L17"/>
  <c r="Q27"/>
  <c r="Q28"/>
  <c r="Q29"/>
  <c r="Q30"/>
  <c r="Q32"/>
  <c r="O27"/>
  <c r="O28"/>
  <c r="O29"/>
  <c r="O30"/>
  <c r="O32"/>
  <c r="L27"/>
  <c r="L28"/>
  <c r="L29"/>
  <c r="L30"/>
  <c r="L32"/>
  <c r="Q37"/>
  <c r="Q35"/>
  <c r="Q34"/>
  <c r="Q33"/>
  <c r="Q31"/>
  <c r="Q24"/>
  <c r="Q25"/>
  <c r="Q22"/>
  <c r="Q19"/>
  <c r="Q18"/>
  <c r="Q14"/>
  <c r="Q16"/>
  <c r="Q36"/>
  <c r="O37"/>
  <c r="O35"/>
  <c r="O34"/>
  <c r="O33"/>
  <c r="O31"/>
  <c r="O24"/>
  <c r="O25"/>
  <c r="O22"/>
  <c r="O19"/>
  <c r="O18"/>
  <c r="O14"/>
  <c r="O16"/>
  <c r="L37"/>
  <c r="L35"/>
  <c r="L34"/>
  <c r="L33"/>
  <c r="L31"/>
  <c r="L24"/>
  <c r="L25"/>
  <c r="L22"/>
  <c r="L19"/>
  <c r="L18"/>
  <c r="L14"/>
  <c r="L16"/>
  <c r="O36"/>
  <c r="L36"/>
  <c r="N13"/>
  <c r="Q10"/>
  <c r="Q11"/>
  <c r="Q12"/>
  <c r="K13"/>
  <c r="Q13"/>
  <c r="Q5"/>
  <c r="Q6"/>
  <c r="Q7"/>
  <c r="Q8"/>
  <c r="Q4"/>
  <c r="N9"/>
  <c r="K9"/>
  <c r="Q9"/>
</calcChain>
</file>

<file path=xl/comments1.xml><?xml version="1.0" encoding="utf-8"?>
<comments xmlns="http://schemas.openxmlformats.org/spreadsheetml/2006/main">
  <authors>
    <author>Author</author>
  </authors>
  <commentList>
    <comment ref="B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original map!!
</t>
        </r>
      </text>
    </comment>
  </commentList>
</comments>
</file>

<file path=xl/sharedStrings.xml><?xml version="1.0" encoding="utf-8"?>
<sst xmlns="http://schemas.openxmlformats.org/spreadsheetml/2006/main" count="265" uniqueCount="242">
  <si>
    <t>Ref#</t>
  </si>
  <si>
    <t>Description</t>
  </si>
  <si>
    <t>Gross</t>
  </si>
  <si>
    <t>Nett</t>
  </si>
  <si>
    <t>MAR</t>
  </si>
  <si>
    <t>VRSAU (1920 -1994)</t>
  </si>
  <si>
    <t>ORASECOM (1920 - 2004)</t>
  </si>
  <si>
    <t>New Reference Number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</si>
  <si>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</si>
  <si>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</si>
  <si>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</si>
  <si>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</si>
  <si>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</si>
  <si>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</si>
  <si>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</si>
  <si>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</si>
  <si>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</si>
  <si>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</si>
  <si>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</si>
  <si>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</si>
  <si>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</si>
  <si>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</si>
  <si>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</si>
  <si>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</si>
  <si>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</si>
  <si>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</si>
  <si>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</si>
  <si>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</si>
  <si>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</si>
  <si>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</si>
  <si>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</si>
  <si>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</si>
  <si>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</si>
  <si>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</si>
  <si>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</si>
  <si>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</si>
  <si>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</si>
  <si>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</si>
  <si>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</si>
  <si>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VU1</t>
  </si>
  <si>
    <t>VU2</t>
  </si>
  <si>
    <t>VU3</t>
  </si>
  <si>
    <t>VU4</t>
  </si>
  <si>
    <t>VU5</t>
  </si>
  <si>
    <t>VB1</t>
  </si>
  <si>
    <t>VB2</t>
  </si>
  <si>
    <t>VB3</t>
  </si>
  <si>
    <t>VM1</t>
  </si>
  <si>
    <t>VM2</t>
  </si>
  <si>
    <t>VM3</t>
  </si>
  <si>
    <t>VM4</t>
  </si>
  <si>
    <t>VM5</t>
  </si>
  <si>
    <t>VM6</t>
  </si>
  <si>
    <t>VM7</t>
  </si>
  <si>
    <t>VM8</t>
  </si>
  <si>
    <t>VM9</t>
  </si>
  <si>
    <t>VM10</t>
  </si>
  <si>
    <t>VM11</t>
  </si>
  <si>
    <t>VM12</t>
  </si>
  <si>
    <t>VM13</t>
  </si>
  <si>
    <t>VL1</t>
  </si>
  <si>
    <t>VL2</t>
  </si>
  <si>
    <t>VL3</t>
  </si>
  <si>
    <t>VL4</t>
  </si>
  <si>
    <t>VL5</t>
  </si>
  <si>
    <t>VL6</t>
  </si>
  <si>
    <t>VL7</t>
  </si>
  <si>
    <t>VL8</t>
  </si>
  <si>
    <t>R32</t>
  </si>
  <si>
    <t>R33</t>
  </si>
  <si>
    <t>R34</t>
  </si>
  <si>
    <t>R35</t>
  </si>
  <si>
    <t>RM1</t>
  </si>
  <si>
    <t>RM2</t>
  </si>
  <si>
    <t>RM3</t>
  </si>
  <si>
    <t>RM4</t>
  </si>
  <si>
    <t>RM5</t>
  </si>
  <si>
    <t>RM6</t>
  </si>
  <si>
    <r>
      <t>V</t>
    </r>
    <r>
      <rPr>
        <vertAlign val="subscript"/>
        <sz val="11"/>
        <color indexed="8"/>
        <rFont val="Calibri"/>
        <family val="2"/>
      </rPr>
      <t>U</t>
    </r>
  </si>
  <si>
    <t>Incremental File Name</t>
  </si>
  <si>
    <t>MAP (Area Weighted)</t>
  </si>
  <si>
    <t>MAE (Area Weighted)</t>
  </si>
  <si>
    <t>mm/a (Nett)</t>
  </si>
  <si>
    <t>%MAP (Nett)</t>
  </si>
  <si>
    <t xml:space="preserve">Quatenaries </t>
  </si>
  <si>
    <t>Teriary Catchment</t>
  </si>
  <si>
    <t>Sterkfontein</t>
  </si>
  <si>
    <t>Vaal Dam</t>
  </si>
  <si>
    <t>vaal9.inc</t>
  </si>
  <si>
    <t>fran9.inc</t>
  </si>
  <si>
    <t>dela9.inc</t>
  </si>
  <si>
    <t>grootd9.inc</t>
  </si>
  <si>
    <t>sterk9.inc</t>
  </si>
  <si>
    <r>
      <t>10</t>
    </r>
    <r>
      <rPr>
        <b/>
        <vertAlign val="superscript"/>
        <sz val="11"/>
        <color indexed="8"/>
        <rFont val="Calibri"/>
        <family val="2"/>
      </rPr>
      <t>6</t>
    </r>
    <r>
      <rPr>
        <b/>
        <sz val="11"/>
        <color indexed="8"/>
        <rFont val="Calibri"/>
        <family val="2"/>
      </rPr>
      <t>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/a</t>
    </r>
  </si>
  <si>
    <r>
      <t>Catchment Area (km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</si>
  <si>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Calibration Flow Gauging Station #</t>
  </si>
  <si>
    <t>C1H001/C1R001</t>
  </si>
  <si>
    <t>C8H001</t>
  </si>
  <si>
    <t>C2H003/C1R001</t>
  </si>
  <si>
    <t>C8R003</t>
  </si>
  <si>
    <t>C1H002</t>
  </si>
  <si>
    <r>
      <t>V</t>
    </r>
    <r>
      <rPr>
        <vertAlign val="subscript"/>
        <sz val="11"/>
        <color indexed="8"/>
        <rFont val="Calibri"/>
        <family val="2"/>
      </rPr>
      <t>B</t>
    </r>
  </si>
  <si>
    <t>Vaal Barrage</t>
  </si>
  <si>
    <t>Klip River</t>
  </si>
  <si>
    <t>Grootdraai Dam</t>
  </si>
  <si>
    <t>barr9.inc</t>
  </si>
  <si>
    <t>klipr9.inc</t>
  </si>
  <si>
    <t>suik9.inc</t>
  </si>
  <si>
    <t>C2R008</t>
  </si>
  <si>
    <r>
      <t>V</t>
    </r>
    <r>
      <rPr>
        <vertAlign val="subscript"/>
        <sz val="11"/>
        <color indexed="8"/>
        <rFont val="Calibri"/>
        <family val="2"/>
      </rPr>
      <t>M</t>
    </r>
  </si>
  <si>
    <t>Old #</t>
  </si>
  <si>
    <t>Allemanskraal Dam</t>
  </si>
  <si>
    <t>allem9.inc</t>
  </si>
  <si>
    <t>bloemn3.inc</t>
  </si>
  <si>
    <t>Boskop Dam</t>
  </si>
  <si>
    <t>bosk9.inc</t>
  </si>
  <si>
    <t>Erfenis Dam</t>
  </si>
  <si>
    <t>erf9.inc</t>
  </si>
  <si>
    <t>Klerkskraal Dam (Schoonspruit)</t>
  </si>
  <si>
    <t>klipbn3.inc</t>
  </si>
  <si>
    <t>klipdn3</t>
  </si>
  <si>
    <t>Koppies Dam</t>
  </si>
  <si>
    <t>kop9.inc</t>
  </si>
  <si>
    <t>kromn3.inc</t>
  </si>
  <si>
    <t>sandn3.inc</t>
  </si>
  <si>
    <t>c24f.inc</t>
  </si>
  <si>
    <t>c24d.inc</t>
  </si>
  <si>
    <t>c70g.inc</t>
  </si>
  <si>
    <t>Manie's Reference</t>
  </si>
  <si>
    <t>Old Map</t>
  </si>
  <si>
    <t>New Map</t>
  </si>
  <si>
    <t>VM14</t>
  </si>
  <si>
    <t>VM15</t>
  </si>
  <si>
    <t>VM16</t>
  </si>
  <si>
    <t>VM17</t>
  </si>
  <si>
    <t>VM18</t>
  </si>
  <si>
    <t>VM19</t>
  </si>
  <si>
    <t>VM20</t>
  </si>
  <si>
    <t>VM21</t>
  </si>
  <si>
    <t>VM22</t>
  </si>
  <si>
    <t>VM23</t>
  </si>
  <si>
    <t>VM24</t>
  </si>
  <si>
    <t>% Diff</t>
  </si>
  <si>
    <t>c24c.inc</t>
  </si>
  <si>
    <t>klerk9.inc</t>
  </si>
  <si>
    <t>c24e.inc</t>
  </si>
  <si>
    <t>c24g.inc</t>
  </si>
  <si>
    <t>lakesn3.inc</t>
  </si>
  <si>
    <t>c24h.inc</t>
  </si>
  <si>
    <t>c70k.inc</t>
  </si>
  <si>
    <t>c70j.inc</t>
  </si>
  <si>
    <t>c70e.inc</t>
  </si>
  <si>
    <t>c70h.inc</t>
  </si>
  <si>
    <t>c70f.inc</t>
  </si>
  <si>
    <t>c70d.inc</t>
  </si>
  <si>
    <r>
      <t>Sub-Total (V</t>
    </r>
    <r>
      <rPr>
        <b/>
        <vertAlign val="subscript"/>
        <sz val="11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>)</t>
    </r>
  </si>
  <si>
    <r>
      <t>Sub-Total (V</t>
    </r>
    <r>
      <rPr>
        <b/>
        <vertAlign val="subscript"/>
        <sz val="11"/>
        <color indexed="8"/>
        <rFont val="Calibri"/>
        <family val="2"/>
      </rPr>
      <t>U</t>
    </r>
    <r>
      <rPr>
        <b/>
        <sz val="11"/>
        <color indexed="8"/>
        <rFont val="Calibri"/>
        <family val="2"/>
      </rPr>
      <t>)</t>
    </r>
  </si>
  <si>
    <r>
      <t>Sub-Total (V</t>
    </r>
    <r>
      <rPr>
        <b/>
        <vertAlign val="sub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>)</t>
    </r>
  </si>
  <si>
    <r>
      <t>V</t>
    </r>
    <r>
      <rPr>
        <vertAlign val="subscript"/>
        <sz val="11"/>
        <color indexed="8"/>
        <rFont val="Calibri"/>
        <family val="2"/>
      </rPr>
      <t>L</t>
    </r>
  </si>
  <si>
    <t>Barberspan</t>
  </si>
  <si>
    <t>-</t>
  </si>
  <si>
    <t>Wentzel Dam</t>
  </si>
  <si>
    <t>C3R001</t>
  </si>
  <si>
    <t>Spitskop Dam</t>
  </si>
  <si>
    <t>C3R002</t>
  </si>
  <si>
    <t>Taung Dam</t>
  </si>
  <si>
    <t>C3H003</t>
  </si>
  <si>
    <t>Vaalharts Weir</t>
  </si>
  <si>
    <t>C9R001</t>
  </si>
  <si>
    <t>Lower Harts</t>
  </si>
  <si>
    <t>De Hoop</t>
  </si>
  <si>
    <t>C9H009</t>
  </si>
  <si>
    <t>Douglas Weir</t>
  </si>
  <si>
    <t>C9R003</t>
  </si>
  <si>
    <r>
      <t>Sub-Total (V</t>
    </r>
    <r>
      <rPr>
        <b/>
        <vertAlign val="subscript"/>
        <sz val="11"/>
        <color indexed="8"/>
        <rFont val="Calibri"/>
        <family val="2"/>
      </rPr>
      <t>L</t>
    </r>
    <r>
      <rPr>
        <b/>
        <sz val="11"/>
        <color indexed="8"/>
        <rFont val="Calibri"/>
        <family val="2"/>
      </rPr>
      <t>)</t>
    </r>
  </si>
  <si>
    <t>RM</t>
  </si>
  <si>
    <t>Aucampshoop</t>
  </si>
  <si>
    <t>C5H016</t>
  </si>
  <si>
    <t>Tweerivier</t>
  </si>
  <si>
    <t>C5H018</t>
  </si>
  <si>
    <t>Krugersdrift Dam</t>
  </si>
  <si>
    <t>C5R004</t>
  </si>
  <si>
    <t>Kalkfontein Dam</t>
  </si>
  <si>
    <t>C5R002</t>
  </si>
  <si>
    <t>Tierpoort Dam</t>
  </si>
  <si>
    <t>C5R001</t>
  </si>
  <si>
    <t>Rustfontein Dam</t>
  </si>
  <si>
    <t>C5R003</t>
  </si>
  <si>
    <t>Sub-Total (RM)</t>
  </si>
  <si>
    <t>Suikerbosrant River</t>
  </si>
  <si>
    <t>C11A-L</t>
  </si>
  <si>
    <t>C81D</t>
  </si>
  <si>
    <t>Frankfort (Wilge River)</t>
  </si>
  <si>
    <t>Delangesdrift (Sandspruit)</t>
  </si>
  <si>
    <t>C13A-F</t>
  </si>
  <si>
    <t>C81A-C,E-M, C82A-H, C83A-H</t>
  </si>
  <si>
    <t>C11M, C12A-L, C13G-H, C83J-M</t>
  </si>
  <si>
    <t>C22F-J</t>
  </si>
  <si>
    <t>C21A-G</t>
  </si>
  <si>
    <t>C22A-E</t>
  </si>
  <si>
    <t>Lakeside Dam</t>
  </si>
  <si>
    <t>Klipdrif Dam</t>
  </si>
  <si>
    <t>Kromdraai</t>
  </si>
  <si>
    <t>Bloemhof Dam</t>
  </si>
  <si>
    <t>Klipbank</t>
  </si>
  <si>
    <t>Lower Sand-Vet</t>
  </si>
  <si>
    <t>C24F</t>
  </si>
  <si>
    <t>C23F</t>
  </si>
  <si>
    <t>C24E</t>
  </si>
  <si>
    <t>C24D</t>
  </si>
  <si>
    <t>C23D, E &amp; G</t>
  </si>
  <si>
    <t>C24G</t>
  </si>
  <si>
    <t>C23H</t>
  </si>
  <si>
    <t>C23J</t>
  </si>
  <si>
    <t>C24H</t>
  </si>
  <si>
    <t>C23A, B &amp; C</t>
  </si>
  <si>
    <t>C23K &amp; L; C24A, B &amp; K; C25A - F</t>
  </si>
  <si>
    <t>C70K</t>
  </si>
  <si>
    <t>C70J</t>
  </si>
  <si>
    <t>C70E</t>
  </si>
  <si>
    <t>C70H</t>
  </si>
  <si>
    <t>C70F</t>
  </si>
  <si>
    <t>C70G</t>
  </si>
  <si>
    <t>C70D</t>
  </si>
  <si>
    <t>C70A, B &amp; C</t>
  </si>
  <si>
    <t>C60A - J</t>
  </si>
  <si>
    <t>C41F - J; C42F - L;C43A, C &amp; D</t>
  </si>
  <si>
    <t>C42A - E</t>
  </si>
  <si>
    <t>C41A - E</t>
  </si>
  <si>
    <t>C2R003</t>
  </si>
  <si>
    <t>C2R001</t>
  </si>
  <si>
    <t>C2H085</t>
  </si>
  <si>
    <t>C2R005</t>
  </si>
  <si>
    <t>C2H018</t>
  </si>
  <si>
    <t>C9R002</t>
  </si>
  <si>
    <t>C7H006</t>
  </si>
  <si>
    <t>C7H003</t>
  </si>
  <si>
    <t>C7R001</t>
  </si>
  <si>
    <t>C6H003</t>
  </si>
  <si>
    <t>C4H004</t>
  </si>
  <si>
    <t>C4R001</t>
  </si>
  <si>
    <t>C4R002</t>
  </si>
</sst>
</file>

<file path=xl/styles.xml><?xml version="1.0" encoding="utf-8"?>
<styleSheet xmlns="http://schemas.openxmlformats.org/spreadsheetml/2006/main">
  <numFmts count="2">
    <numFmt numFmtId="6" formatCode="&quot;R&quot;\ #,##0;[Red]&quot;R&quot;\ \-#,##0"/>
    <numFmt numFmtId="164" formatCode="0.0"/>
  </numFmts>
  <fonts count="10">
    <font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right"/>
    </xf>
    <xf numFmtId="6" fontId="0" fillId="0" borderId="0" xfId="0" quotePrefix="1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9" fontId="0" fillId="0" borderId="1" xfId="1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9" fontId="0" fillId="2" borderId="1" xfId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9" fontId="0" fillId="0" borderId="2" xfId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9" fontId="0" fillId="0" borderId="4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9" fontId="0" fillId="0" borderId="3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9" fontId="2" fillId="0" borderId="8" xfId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1" fontId="0" fillId="0" borderId="4" xfId="0" applyNumberFormat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9" fontId="0" fillId="0" borderId="11" xfId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80" zoomScaleNormal="80" workbookViewId="0">
      <pane ySplit="1245" topLeftCell="A13" activePane="bottomLeft"/>
      <selection activeCell="R7" sqref="R7"/>
      <selection pane="bottomLeft" activeCell="R16" sqref="R16:R37"/>
    </sheetView>
  </sheetViews>
  <sheetFormatPr defaultRowHeight="15"/>
  <cols>
    <col min="1" max="1" width="14.85546875" style="11" customWidth="1"/>
    <col min="2" max="2" width="5.85546875" style="16" bestFit="1" customWidth="1"/>
    <col min="3" max="3" width="5" style="11" bestFit="1" customWidth="1"/>
    <col min="4" max="4" width="32.7109375" style="11" bestFit="1" customWidth="1"/>
    <col min="5" max="5" width="14.140625" style="11" customWidth="1"/>
    <col min="6" max="6" width="20.140625" style="11" customWidth="1"/>
    <col min="7" max="8" width="13.5703125" style="11" customWidth="1"/>
    <col min="9" max="9" width="14.7109375" style="11" customWidth="1"/>
    <col min="10" max="10" width="15.140625" style="11" customWidth="1"/>
    <col min="11" max="11" width="9.7109375" style="11" customWidth="1"/>
    <col min="12" max="13" width="7.7109375" style="11" customWidth="1"/>
    <col min="14" max="14" width="9.7109375" style="11" customWidth="1"/>
    <col min="15" max="17" width="7.7109375" style="11" customWidth="1"/>
    <col min="18" max="18" width="45.42578125" style="11" customWidth="1"/>
    <col min="19" max="16384" width="9.140625" style="7"/>
  </cols>
  <sheetData>
    <row r="1" spans="1:18" ht="17.25" customHeight="1">
      <c r="A1" s="79" t="s">
        <v>85</v>
      </c>
      <c r="B1" s="90" t="s">
        <v>110</v>
      </c>
      <c r="C1" s="73" t="s">
        <v>0</v>
      </c>
      <c r="D1" s="73" t="s">
        <v>1</v>
      </c>
      <c r="E1" s="73" t="s">
        <v>79</v>
      </c>
      <c r="F1" s="73" t="s">
        <v>95</v>
      </c>
      <c r="G1" s="73" t="s">
        <v>94</v>
      </c>
      <c r="H1" s="73"/>
      <c r="I1" s="73" t="s">
        <v>80</v>
      </c>
      <c r="J1" s="73" t="s">
        <v>81</v>
      </c>
      <c r="K1" s="73" t="s">
        <v>5</v>
      </c>
      <c r="L1" s="73"/>
      <c r="M1" s="73"/>
      <c r="N1" s="73" t="s">
        <v>6</v>
      </c>
      <c r="O1" s="73"/>
      <c r="P1" s="73"/>
      <c r="Q1" s="73" t="s">
        <v>142</v>
      </c>
      <c r="R1" s="87" t="s">
        <v>84</v>
      </c>
    </row>
    <row r="2" spans="1:18" ht="15" customHeight="1">
      <c r="A2" s="80"/>
      <c r="B2" s="91"/>
      <c r="C2" s="74"/>
      <c r="D2" s="74"/>
      <c r="E2" s="74"/>
      <c r="F2" s="74"/>
      <c r="G2" s="74"/>
      <c r="H2" s="74"/>
      <c r="I2" s="74"/>
      <c r="J2" s="74"/>
      <c r="K2" s="74" t="s">
        <v>4</v>
      </c>
      <c r="L2" s="74"/>
      <c r="M2" s="74"/>
      <c r="N2" s="74" t="s">
        <v>4</v>
      </c>
      <c r="O2" s="74"/>
      <c r="P2" s="74"/>
      <c r="Q2" s="74"/>
      <c r="R2" s="88"/>
    </row>
    <row r="3" spans="1:18" s="6" customFormat="1" ht="30.75" thickBot="1">
      <c r="A3" s="81"/>
      <c r="B3" s="92"/>
      <c r="C3" s="75"/>
      <c r="D3" s="75"/>
      <c r="E3" s="75"/>
      <c r="F3" s="75"/>
      <c r="G3" s="26" t="s">
        <v>2</v>
      </c>
      <c r="H3" s="26" t="s">
        <v>3</v>
      </c>
      <c r="I3" s="75"/>
      <c r="J3" s="75"/>
      <c r="K3" s="26" t="s">
        <v>93</v>
      </c>
      <c r="L3" s="26" t="s">
        <v>82</v>
      </c>
      <c r="M3" s="26" t="s">
        <v>83</v>
      </c>
      <c r="N3" s="26" t="s">
        <v>93</v>
      </c>
      <c r="O3" s="26" t="s">
        <v>82</v>
      </c>
      <c r="P3" s="26" t="s">
        <v>83</v>
      </c>
      <c r="Q3" s="75"/>
      <c r="R3" s="89"/>
    </row>
    <row r="4" spans="1:18" ht="18" customHeight="1">
      <c r="A4" s="76" t="s">
        <v>78</v>
      </c>
      <c r="B4" s="27">
        <v>1</v>
      </c>
      <c r="C4" s="28">
        <v>1</v>
      </c>
      <c r="D4" s="63" t="s">
        <v>192</v>
      </c>
      <c r="E4" s="63" t="s">
        <v>89</v>
      </c>
      <c r="F4" s="63" t="s">
        <v>97</v>
      </c>
      <c r="G4" s="29"/>
      <c r="H4" s="29"/>
      <c r="I4" s="29"/>
      <c r="J4" s="29"/>
      <c r="K4" s="30">
        <v>733.3</v>
      </c>
      <c r="L4" s="28"/>
      <c r="M4" s="28"/>
      <c r="N4" s="30">
        <v>760</v>
      </c>
      <c r="O4" s="28"/>
      <c r="P4" s="28"/>
      <c r="Q4" s="31">
        <f>(N4-K4)/K4</f>
        <v>3.6410745942997473E-2</v>
      </c>
      <c r="R4" s="32" t="s">
        <v>195</v>
      </c>
    </row>
    <row r="5" spans="1:18">
      <c r="A5" s="77"/>
      <c r="B5" s="10">
        <v>2</v>
      </c>
      <c r="C5" s="11">
        <v>2</v>
      </c>
      <c r="D5" s="64" t="s">
        <v>193</v>
      </c>
      <c r="E5" s="64" t="s">
        <v>90</v>
      </c>
      <c r="F5" s="64" t="s">
        <v>100</v>
      </c>
      <c r="G5" s="13"/>
      <c r="H5" s="13"/>
      <c r="I5" s="13"/>
      <c r="J5" s="13"/>
      <c r="K5" s="14">
        <v>249.5</v>
      </c>
      <c r="N5" s="14">
        <v>261.10000000000002</v>
      </c>
      <c r="Q5" s="15">
        <f t="shared" ref="Q5:Q13" si="0">(N5-K5)/K5</f>
        <v>4.6492985971943977E-2</v>
      </c>
      <c r="R5" s="33" t="s">
        <v>194</v>
      </c>
    </row>
    <row r="6" spans="1:18">
      <c r="A6" s="77"/>
      <c r="B6" s="10">
        <v>3</v>
      </c>
      <c r="C6" s="11">
        <v>3</v>
      </c>
      <c r="D6" s="11" t="s">
        <v>104</v>
      </c>
      <c r="E6" s="12" t="s">
        <v>91</v>
      </c>
      <c r="F6" s="12" t="s">
        <v>96</v>
      </c>
      <c r="G6" s="13"/>
      <c r="H6" s="13"/>
      <c r="I6" s="13"/>
      <c r="J6" s="13"/>
      <c r="K6" s="14">
        <v>457.7</v>
      </c>
      <c r="N6" s="14">
        <v>462</v>
      </c>
      <c r="Q6" s="15">
        <f t="shared" si="0"/>
        <v>9.3948000873935143E-3</v>
      </c>
      <c r="R6" s="33" t="s">
        <v>190</v>
      </c>
    </row>
    <row r="7" spans="1:18">
      <c r="A7" s="77"/>
      <c r="B7" s="10">
        <v>4</v>
      </c>
      <c r="C7" s="11">
        <v>4</v>
      </c>
      <c r="D7" s="11" t="s">
        <v>86</v>
      </c>
      <c r="E7" s="12" t="s">
        <v>92</v>
      </c>
      <c r="F7" s="12" t="s">
        <v>99</v>
      </c>
      <c r="G7" s="13"/>
      <c r="H7" s="13"/>
      <c r="I7" s="13"/>
      <c r="J7" s="13"/>
      <c r="K7" s="14">
        <v>18.100000000000001</v>
      </c>
      <c r="N7" s="14">
        <v>19.53</v>
      </c>
      <c r="Q7" s="15">
        <f t="shared" si="0"/>
        <v>7.9005524861878437E-2</v>
      </c>
      <c r="R7" s="33" t="s">
        <v>191</v>
      </c>
    </row>
    <row r="8" spans="1:18" ht="15.75" thickBot="1">
      <c r="A8" s="78"/>
      <c r="B8" s="34">
        <v>5</v>
      </c>
      <c r="C8" s="35">
        <v>5</v>
      </c>
      <c r="D8" s="35" t="s">
        <v>87</v>
      </c>
      <c r="E8" s="36" t="s">
        <v>88</v>
      </c>
      <c r="F8" s="36" t="s">
        <v>98</v>
      </c>
      <c r="G8" s="37"/>
      <c r="H8" s="37"/>
      <c r="I8" s="37"/>
      <c r="J8" s="37"/>
      <c r="K8" s="38">
        <v>518.70000000000005</v>
      </c>
      <c r="L8" s="35"/>
      <c r="M8" s="35"/>
      <c r="N8" s="38">
        <v>570.6</v>
      </c>
      <c r="O8" s="35"/>
      <c r="P8" s="35"/>
      <c r="Q8" s="39">
        <f t="shared" si="0"/>
        <v>0.1000578368999421</v>
      </c>
      <c r="R8" s="40" t="s">
        <v>196</v>
      </c>
    </row>
    <row r="9" spans="1:18" ht="15" customHeight="1" thickBot="1">
      <c r="A9" s="71" t="s">
        <v>156</v>
      </c>
      <c r="B9" s="72"/>
      <c r="C9" s="72"/>
      <c r="D9" s="72"/>
      <c r="E9" s="72"/>
      <c r="F9" s="72"/>
      <c r="G9" s="41"/>
      <c r="H9" s="41"/>
      <c r="I9" s="41"/>
      <c r="J9" s="41"/>
      <c r="K9" s="42">
        <f>SUM(K4:K8)</f>
        <v>1977.3</v>
      </c>
      <c r="L9" s="43"/>
      <c r="M9" s="43"/>
      <c r="N9" s="42">
        <f>SUM(N4:N8)</f>
        <v>2073.23</v>
      </c>
      <c r="O9" s="43"/>
      <c r="P9" s="43"/>
      <c r="Q9" s="44">
        <f t="shared" si="0"/>
        <v>4.8515652657664526E-2</v>
      </c>
      <c r="R9" s="45"/>
    </row>
    <row r="10" spans="1:18" ht="18" customHeight="1">
      <c r="A10" s="76" t="s">
        <v>101</v>
      </c>
      <c r="B10" s="27">
        <v>6</v>
      </c>
      <c r="C10" s="28">
        <v>1</v>
      </c>
      <c r="D10" s="28" t="s">
        <v>102</v>
      </c>
      <c r="E10" s="28" t="s">
        <v>105</v>
      </c>
      <c r="F10" s="29" t="s">
        <v>108</v>
      </c>
      <c r="G10" s="29"/>
      <c r="H10" s="29"/>
      <c r="I10" s="29"/>
      <c r="J10" s="29"/>
      <c r="K10" s="30">
        <v>68.5</v>
      </c>
      <c r="L10" s="28"/>
      <c r="M10" s="28"/>
      <c r="N10" s="30">
        <v>72.239999999999995</v>
      </c>
      <c r="O10" s="28"/>
      <c r="P10" s="28"/>
      <c r="Q10" s="31">
        <f t="shared" si="0"/>
        <v>5.4598540145985329E-2</v>
      </c>
      <c r="R10" s="32" t="s">
        <v>197</v>
      </c>
    </row>
    <row r="11" spans="1:18">
      <c r="A11" s="77"/>
      <c r="B11" s="10">
        <v>7</v>
      </c>
      <c r="C11" s="11">
        <v>2</v>
      </c>
      <c r="D11" s="11" t="s">
        <v>103</v>
      </c>
      <c r="E11" s="11" t="s">
        <v>106</v>
      </c>
      <c r="F11" s="13"/>
      <c r="G11" s="13"/>
      <c r="H11" s="13"/>
      <c r="I11" s="13"/>
      <c r="J11" s="13"/>
      <c r="K11" s="14">
        <v>96.24</v>
      </c>
      <c r="N11" s="14">
        <v>102.66</v>
      </c>
      <c r="Q11" s="15">
        <f t="shared" si="0"/>
        <v>6.6708229426433938E-2</v>
      </c>
      <c r="R11" s="33" t="s">
        <v>199</v>
      </c>
    </row>
    <row r="12" spans="1:18" ht="15.75" thickBot="1">
      <c r="A12" s="78"/>
      <c r="B12" s="34">
        <v>8</v>
      </c>
      <c r="C12" s="35">
        <v>3</v>
      </c>
      <c r="D12" s="35" t="s">
        <v>189</v>
      </c>
      <c r="E12" s="35" t="s">
        <v>107</v>
      </c>
      <c r="F12" s="37"/>
      <c r="G12" s="37"/>
      <c r="H12" s="37"/>
      <c r="I12" s="37"/>
      <c r="J12" s="37"/>
      <c r="K12" s="38">
        <v>92.3</v>
      </c>
      <c r="L12" s="35"/>
      <c r="M12" s="35"/>
      <c r="N12" s="38">
        <v>99.87</v>
      </c>
      <c r="O12" s="35"/>
      <c r="P12" s="35"/>
      <c r="Q12" s="39">
        <f t="shared" si="0"/>
        <v>8.2015167930660965E-2</v>
      </c>
      <c r="R12" s="40" t="s">
        <v>198</v>
      </c>
    </row>
    <row r="13" spans="1:18" ht="15.75" thickBot="1">
      <c r="A13" s="93" t="s">
        <v>157</v>
      </c>
      <c r="B13" s="94"/>
      <c r="C13" s="94"/>
      <c r="D13" s="94"/>
      <c r="E13" s="94"/>
      <c r="F13" s="94"/>
      <c r="G13" s="43"/>
      <c r="H13" s="43"/>
      <c r="I13" s="43"/>
      <c r="J13" s="43"/>
      <c r="K13" s="42">
        <f>SUM(K10:K12)</f>
        <v>257.04000000000002</v>
      </c>
      <c r="L13" s="48"/>
      <c r="M13" s="48"/>
      <c r="N13" s="42">
        <f>SUM(N10:N12)</f>
        <v>274.77</v>
      </c>
      <c r="O13" s="48"/>
      <c r="P13" s="48"/>
      <c r="Q13" s="44">
        <f t="shared" si="0"/>
        <v>6.8977591036414404E-2</v>
      </c>
      <c r="R13" s="45"/>
    </row>
    <row r="14" spans="1:18" ht="18" customHeight="1">
      <c r="A14" s="76" t="s">
        <v>109</v>
      </c>
      <c r="B14" s="49">
        <v>18</v>
      </c>
      <c r="C14" s="28">
        <v>1</v>
      </c>
      <c r="D14" s="29"/>
      <c r="E14" s="28" t="s">
        <v>125</v>
      </c>
      <c r="F14" s="29"/>
      <c r="G14" s="67">
        <v>2020</v>
      </c>
      <c r="H14" s="28">
        <v>1180</v>
      </c>
      <c r="I14" s="67">
        <v>577</v>
      </c>
      <c r="J14" s="67">
        <v>1830</v>
      </c>
      <c r="K14" s="30">
        <v>19.5</v>
      </c>
      <c r="L14" s="50">
        <f>K14/H14*1000</f>
        <v>16.525423728813561</v>
      </c>
      <c r="M14" s="28"/>
      <c r="N14" s="30">
        <v>19.55</v>
      </c>
      <c r="O14" s="50">
        <f>N14/H14*1000</f>
        <v>16.567796610169491</v>
      </c>
      <c r="P14" s="28"/>
      <c r="Q14" s="31">
        <f>(N14-K14)/K14</f>
        <v>2.5641025641026005E-3</v>
      </c>
      <c r="R14" s="68" t="s">
        <v>206</v>
      </c>
    </row>
    <row r="15" spans="1:18" s="8" customFormat="1">
      <c r="A15" s="77"/>
      <c r="B15" s="18">
        <v>22</v>
      </c>
      <c r="C15" s="13">
        <v>2</v>
      </c>
      <c r="D15" s="13"/>
      <c r="E15" s="13" t="s">
        <v>143</v>
      </c>
      <c r="F15" s="13"/>
      <c r="G15" s="13"/>
      <c r="H15" s="13"/>
      <c r="J15" s="13"/>
      <c r="K15" s="19"/>
      <c r="L15" s="20"/>
      <c r="M15" s="13"/>
      <c r="N15" s="19"/>
      <c r="O15" s="20"/>
      <c r="P15" s="13"/>
      <c r="Q15" s="21"/>
      <c r="R15" s="51"/>
    </row>
    <row r="16" spans="1:18">
      <c r="A16" s="77"/>
      <c r="B16" s="16">
        <v>13</v>
      </c>
      <c r="C16" s="11">
        <v>3</v>
      </c>
      <c r="D16" s="11" t="s">
        <v>118</v>
      </c>
      <c r="E16" s="11" t="s">
        <v>144</v>
      </c>
      <c r="F16" s="65" t="s">
        <v>229</v>
      </c>
      <c r="G16" s="65">
        <v>1324</v>
      </c>
      <c r="H16" s="11">
        <v>1001</v>
      </c>
      <c r="I16" s="65">
        <v>605</v>
      </c>
      <c r="J16" s="65">
        <v>1700</v>
      </c>
      <c r="K16" s="14">
        <v>37.69</v>
      </c>
      <c r="L16" s="17">
        <f t="shared" ref="L16:L38" si="1">K16/H16*1000</f>
        <v>37.65234765234765</v>
      </c>
      <c r="N16" s="14">
        <v>39.729999999999997</v>
      </c>
      <c r="O16" s="17">
        <f t="shared" ref="O16:O39" si="2">N16/H16*1000</f>
        <v>39.690309690309682</v>
      </c>
      <c r="Q16" s="15">
        <f t="shared" ref="Q16:Q38" si="3">(N16-K16)/K16</f>
        <v>5.4125762801804173E-2</v>
      </c>
      <c r="R16" s="69" t="s">
        <v>207</v>
      </c>
    </row>
    <row r="17" spans="1:18">
      <c r="A17" s="77"/>
      <c r="B17" s="16">
        <v>23</v>
      </c>
      <c r="C17" s="11">
        <v>4</v>
      </c>
      <c r="D17" s="13"/>
      <c r="E17" s="11" t="s">
        <v>145</v>
      </c>
      <c r="F17" s="13"/>
      <c r="G17" s="65">
        <v>925</v>
      </c>
      <c r="H17" s="11">
        <v>664</v>
      </c>
      <c r="I17" s="65">
        <v>560</v>
      </c>
      <c r="J17" s="65">
        <v>1800</v>
      </c>
      <c r="K17" s="14">
        <v>9.81</v>
      </c>
      <c r="L17" s="17">
        <f t="shared" si="1"/>
        <v>14.774096385542169</v>
      </c>
      <c r="N17" s="14">
        <v>9.81</v>
      </c>
      <c r="O17" s="17">
        <f t="shared" si="2"/>
        <v>14.774096385542169</v>
      </c>
      <c r="Q17" s="15">
        <f t="shared" si="3"/>
        <v>0</v>
      </c>
      <c r="R17" s="69" t="s">
        <v>208</v>
      </c>
    </row>
    <row r="18" spans="1:18">
      <c r="A18" s="77"/>
      <c r="B18" s="16">
        <v>20</v>
      </c>
      <c r="C18" s="11">
        <v>5</v>
      </c>
      <c r="D18" s="13"/>
      <c r="E18" s="11" t="s">
        <v>126</v>
      </c>
      <c r="F18" s="13"/>
      <c r="G18" s="65">
        <v>364</v>
      </c>
      <c r="H18" s="11">
        <v>364</v>
      </c>
      <c r="I18" s="65">
        <v>584</v>
      </c>
      <c r="J18" s="65">
        <v>1725</v>
      </c>
      <c r="K18" s="14">
        <v>7.29</v>
      </c>
      <c r="L18" s="17">
        <f t="shared" si="1"/>
        <v>20.027472527472529</v>
      </c>
      <c r="N18" s="14">
        <v>7.35</v>
      </c>
      <c r="O18" s="17">
        <f t="shared" si="2"/>
        <v>20.19230769230769</v>
      </c>
      <c r="Q18" s="15">
        <f t="shared" si="3"/>
        <v>8.2304526748970663E-3</v>
      </c>
      <c r="R18" s="69" t="s">
        <v>209</v>
      </c>
    </row>
    <row r="19" spans="1:18">
      <c r="A19" s="77"/>
      <c r="B19" s="16">
        <v>11</v>
      </c>
      <c r="C19" s="11">
        <v>6</v>
      </c>
      <c r="D19" s="11" t="s">
        <v>114</v>
      </c>
      <c r="E19" s="11" t="s">
        <v>115</v>
      </c>
      <c r="F19" s="65" t="s">
        <v>230</v>
      </c>
      <c r="G19" s="65">
        <v>1973</v>
      </c>
      <c r="H19" s="11">
        <v>1756</v>
      </c>
      <c r="I19" s="65">
        <v>629</v>
      </c>
      <c r="J19" s="65">
        <v>1675</v>
      </c>
      <c r="K19" s="14">
        <v>35.78</v>
      </c>
      <c r="L19" s="17">
        <f t="shared" si="1"/>
        <v>20.375854214123006</v>
      </c>
      <c r="N19" s="14">
        <v>37.54</v>
      </c>
      <c r="O19" s="17">
        <f t="shared" si="2"/>
        <v>21.378132118451024</v>
      </c>
      <c r="Q19" s="15">
        <f t="shared" si="3"/>
        <v>4.9189491335941811E-2</v>
      </c>
      <c r="R19" s="69" t="s">
        <v>210</v>
      </c>
    </row>
    <row r="20" spans="1:18">
      <c r="A20" s="77"/>
      <c r="B20" s="16">
        <v>24</v>
      </c>
      <c r="C20" s="11">
        <v>7</v>
      </c>
      <c r="D20" s="13"/>
      <c r="E20" s="11" t="s">
        <v>146</v>
      </c>
      <c r="F20" s="13"/>
      <c r="G20" s="65">
        <v>985</v>
      </c>
      <c r="H20" s="11">
        <v>985</v>
      </c>
      <c r="I20" s="65">
        <v>581</v>
      </c>
      <c r="J20" s="65">
        <v>1820</v>
      </c>
      <c r="K20" s="14">
        <v>16.850000000000001</v>
      </c>
      <c r="L20" s="17">
        <f t="shared" si="1"/>
        <v>17.106598984771573</v>
      </c>
      <c r="N20" s="14">
        <v>16.91</v>
      </c>
      <c r="O20" s="17">
        <f t="shared" si="2"/>
        <v>17.167512690355331</v>
      </c>
      <c r="Q20" s="15">
        <f t="shared" si="3"/>
        <v>3.5608308605340486E-3</v>
      </c>
      <c r="R20" s="69" t="s">
        <v>211</v>
      </c>
    </row>
    <row r="21" spans="1:18">
      <c r="A21" s="77"/>
      <c r="B21" s="16">
        <v>32</v>
      </c>
      <c r="C21" s="11">
        <v>8</v>
      </c>
      <c r="D21" s="65" t="s">
        <v>200</v>
      </c>
      <c r="E21" s="11" t="s">
        <v>147</v>
      </c>
      <c r="F21" s="65" t="s">
        <v>231</v>
      </c>
      <c r="G21" s="65">
        <v>451</v>
      </c>
      <c r="H21" s="11">
        <v>451</v>
      </c>
      <c r="I21" s="65">
        <v>604</v>
      </c>
      <c r="J21" s="65">
        <v>1700</v>
      </c>
      <c r="K21" s="14">
        <v>9.39</v>
      </c>
      <c r="L21" s="17">
        <f t="shared" si="1"/>
        <v>20.82039911308204</v>
      </c>
      <c r="N21" s="14">
        <v>9.68</v>
      </c>
      <c r="O21" s="17">
        <f t="shared" si="2"/>
        <v>21.463414634146339</v>
      </c>
      <c r="Q21" s="15">
        <f t="shared" si="3"/>
        <v>3.0883919062832707E-2</v>
      </c>
      <c r="R21" s="69" t="s">
        <v>212</v>
      </c>
    </row>
    <row r="22" spans="1:18">
      <c r="A22" s="77"/>
      <c r="B22" s="16">
        <v>15</v>
      </c>
      <c r="C22" s="11">
        <v>9</v>
      </c>
      <c r="D22" s="65" t="s">
        <v>201</v>
      </c>
      <c r="E22" s="11" t="s">
        <v>120</v>
      </c>
      <c r="F22" s="65" t="s">
        <v>232</v>
      </c>
      <c r="G22" s="65">
        <v>890</v>
      </c>
      <c r="H22" s="11">
        <v>890</v>
      </c>
      <c r="I22" s="65">
        <v>620</v>
      </c>
      <c r="J22" s="65">
        <v>1670</v>
      </c>
      <c r="K22" s="14">
        <v>20.260000000000002</v>
      </c>
      <c r="L22" s="17">
        <f t="shared" si="1"/>
        <v>22.764044943820227</v>
      </c>
      <c r="N22" s="14">
        <v>21.19</v>
      </c>
      <c r="O22" s="17">
        <f t="shared" si="2"/>
        <v>23.808988764044944</v>
      </c>
      <c r="Q22" s="15">
        <f t="shared" si="3"/>
        <v>4.5903257650542921E-2</v>
      </c>
      <c r="R22" s="69" t="s">
        <v>213</v>
      </c>
    </row>
    <row r="23" spans="1:18">
      <c r="A23" s="77"/>
      <c r="B23" s="16">
        <v>25</v>
      </c>
      <c r="C23" s="11">
        <v>10</v>
      </c>
      <c r="D23" s="13"/>
      <c r="E23" s="11" t="s">
        <v>148</v>
      </c>
      <c r="F23" s="13"/>
      <c r="G23" s="65">
        <v>840</v>
      </c>
      <c r="H23" s="11">
        <v>840</v>
      </c>
      <c r="I23" s="65">
        <v>576</v>
      </c>
      <c r="J23" s="65">
        <v>1820</v>
      </c>
      <c r="K23" s="14">
        <v>8.83</v>
      </c>
      <c r="L23" s="17">
        <f t="shared" si="1"/>
        <v>10.511904761904763</v>
      </c>
      <c r="N23" s="14">
        <v>8.5</v>
      </c>
      <c r="O23" s="17">
        <f t="shared" si="2"/>
        <v>10.11904761904762</v>
      </c>
      <c r="Q23" s="15">
        <f t="shared" si="3"/>
        <v>-3.7372593431483588E-2</v>
      </c>
      <c r="R23" s="69" t="s">
        <v>214</v>
      </c>
    </row>
    <row r="24" spans="1:18">
      <c r="A24" s="77"/>
      <c r="B24" s="16">
        <v>17</v>
      </c>
      <c r="C24" s="11">
        <v>11</v>
      </c>
      <c r="D24" s="65" t="s">
        <v>202</v>
      </c>
      <c r="E24" s="11" t="s">
        <v>123</v>
      </c>
      <c r="F24" s="65" t="s">
        <v>233</v>
      </c>
      <c r="G24" s="65">
        <v>2028</v>
      </c>
      <c r="H24" s="11">
        <v>2028</v>
      </c>
      <c r="I24" s="65">
        <v>613</v>
      </c>
      <c r="J24" s="65">
        <v>1625</v>
      </c>
      <c r="K24" s="14">
        <v>40.86</v>
      </c>
      <c r="L24" s="17">
        <f t="shared" si="1"/>
        <v>20.147928994082839</v>
      </c>
      <c r="N24" s="14">
        <v>42.04</v>
      </c>
      <c r="O24" s="17">
        <f t="shared" si="2"/>
        <v>20.729783037475343</v>
      </c>
      <c r="Q24" s="15">
        <f t="shared" si="3"/>
        <v>2.8879099363680855E-2</v>
      </c>
      <c r="R24" s="69" t="s">
        <v>215</v>
      </c>
    </row>
    <row r="25" spans="1:18">
      <c r="A25" s="77"/>
      <c r="B25" s="16">
        <v>10</v>
      </c>
      <c r="C25" s="11">
        <v>12</v>
      </c>
      <c r="D25" s="65" t="s">
        <v>203</v>
      </c>
      <c r="E25" s="11" t="s">
        <v>113</v>
      </c>
      <c r="F25" s="65" t="s">
        <v>234</v>
      </c>
      <c r="G25" s="65">
        <v>14007</v>
      </c>
      <c r="H25" s="11">
        <v>12555</v>
      </c>
      <c r="I25" s="65">
        <v>534</v>
      </c>
      <c r="J25" s="65">
        <v>1800</v>
      </c>
      <c r="K25" s="14">
        <v>129.27000000000001</v>
      </c>
      <c r="L25" s="17">
        <f t="shared" si="1"/>
        <v>10.296296296296296</v>
      </c>
      <c r="N25" s="14">
        <v>138.88</v>
      </c>
      <c r="O25" s="17">
        <f t="shared" si="2"/>
        <v>11.061728395061728</v>
      </c>
      <c r="Q25" s="15">
        <f t="shared" si="3"/>
        <v>7.4340527577937535E-2</v>
      </c>
      <c r="R25" s="69" t="s">
        <v>216</v>
      </c>
    </row>
    <row r="26" spans="1:18">
      <c r="A26" s="77"/>
      <c r="B26" s="16">
        <v>30</v>
      </c>
      <c r="C26" s="11">
        <v>13</v>
      </c>
      <c r="D26" s="13"/>
      <c r="E26" s="11" t="s">
        <v>149</v>
      </c>
      <c r="F26" s="65" t="s">
        <v>235</v>
      </c>
      <c r="G26" s="65">
        <v>891</v>
      </c>
      <c r="H26" s="11">
        <v>392</v>
      </c>
      <c r="I26" s="65">
        <v>565</v>
      </c>
      <c r="J26" s="65">
        <v>1690</v>
      </c>
      <c r="K26" s="14">
        <v>10.92</v>
      </c>
      <c r="L26" s="17">
        <f t="shared" si="1"/>
        <v>27.857142857142858</v>
      </c>
      <c r="N26" s="14">
        <v>10.25</v>
      </c>
      <c r="O26" s="17">
        <f t="shared" si="2"/>
        <v>26.147959183673471</v>
      </c>
      <c r="Q26" s="15">
        <f t="shared" si="3"/>
        <v>-6.1355311355311352E-2</v>
      </c>
      <c r="R26" s="69" t="s">
        <v>217</v>
      </c>
    </row>
    <row r="27" spans="1:18">
      <c r="A27" s="77"/>
      <c r="B27" s="16">
        <v>29</v>
      </c>
      <c r="C27" s="11">
        <v>14</v>
      </c>
      <c r="D27" s="13"/>
      <c r="E27" s="11" t="s">
        <v>150</v>
      </c>
      <c r="F27" s="65" t="s">
        <v>235</v>
      </c>
      <c r="G27" s="65">
        <v>521</v>
      </c>
      <c r="H27" s="11">
        <v>521</v>
      </c>
      <c r="I27" s="65">
        <v>575</v>
      </c>
      <c r="J27" s="65">
        <v>1670</v>
      </c>
      <c r="K27" s="14">
        <v>8.58</v>
      </c>
      <c r="L27" s="17">
        <f t="shared" si="1"/>
        <v>16.468330134357004</v>
      </c>
      <c r="N27" s="14">
        <v>8.58</v>
      </c>
      <c r="O27" s="17">
        <f t="shared" si="2"/>
        <v>16.468330134357004</v>
      </c>
      <c r="Q27" s="15">
        <f t="shared" si="3"/>
        <v>0</v>
      </c>
      <c r="R27" s="69" t="s">
        <v>218</v>
      </c>
    </row>
    <row r="28" spans="1:18">
      <c r="A28" s="77"/>
      <c r="B28" s="16">
        <v>28</v>
      </c>
      <c r="C28" s="11">
        <v>15</v>
      </c>
      <c r="D28" s="13"/>
      <c r="E28" s="11" t="s">
        <v>151</v>
      </c>
      <c r="F28" s="65" t="s">
        <v>235</v>
      </c>
      <c r="G28" s="65">
        <v>693</v>
      </c>
      <c r="H28" s="11">
        <v>693</v>
      </c>
      <c r="I28" s="65">
        <v>578</v>
      </c>
      <c r="J28" s="65">
        <v>1630</v>
      </c>
      <c r="K28" s="14">
        <v>11.96</v>
      </c>
      <c r="L28" s="17">
        <f t="shared" si="1"/>
        <v>17.258297258297262</v>
      </c>
      <c r="N28" s="14">
        <v>11.97</v>
      </c>
      <c r="O28" s="17">
        <f t="shared" si="2"/>
        <v>17.272727272727273</v>
      </c>
      <c r="Q28" s="15">
        <f t="shared" si="3"/>
        <v>8.3612040133777474E-4</v>
      </c>
      <c r="R28" s="69" t="s">
        <v>219</v>
      </c>
    </row>
    <row r="29" spans="1:18">
      <c r="A29" s="77"/>
      <c r="B29" s="16">
        <v>31</v>
      </c>
      <c r="C29" s="11">
        <v>16</v>
      </c>
      <c r="D29" s="13"/>
      <c r="E29" s="11" t="s">
        <v>152</v>
      </c>
      <c r="F29" s="65" t="s">
        <v>235</v>
      </c>
      <c r="G29" s="65">
        <v>251</v>
      </c>
      <c r="H29" s="11">
        <v>251</v>
      </c>
      <c r="I29" s="65">
        <v>568</v>
      </c>
      <c r="J29" s="65">
        <v>1650</v>
      </c>
      <c r="K29" s="14">
        <v>3.99</v>
      </c>
      <c r="L29" s="17">
        <f t="shared" si="1"/>
        <v>15.896414342629482</v>
      </c>
      <c r="N29" s="14">
        <v>3.98</v>
      </c>
      <c r="O29" s="17">
        <f t="shared" si="2"/>
        <v>15.856573705179281</v>
      </c>
      <c r="Q29" s="15">
        <f t="shared" si="3"/>
        <v>-2.5062656641604585E-3</v>
      </c>
      <c r="R29" s="69" t="s">
        <v>220</v>
      </c>
    </row>
    <row r="30" spans="1:18">
      <c r="A30" s="77"/>
      <c r="B30" s="16">
        <v>27</v>
      </c>
      <c r="C30" s="11">
        <v>17</v>
      </c>
      <c r="D30" s="13"/>
      <c r="E30" s="11" t="s">
        <v>153</v>
      </c>
      <c r="F30" s="65" t="s">
        <v>235</v>
      </c>
      <c r="G30" s="65">
        <v>564</v>
      </c>
      <c r="H30" s="11">
        <v>564</v>
      </c>
      <c r="I30" s="65">
        <v>574</v>
      </c>
      <c r="J30" s="65">
        <v>1620</v>
      </c>
      <c r="K30" s="14">
        <v>9.4600000000000009</v>
      </c>
      <c r="L30" s="17">
        <f t="shared" si="1"/>
        <v>16.773049645390074</v>
      </c>
      <c r="N30" s="14">
        <v>9.4600000000000009</v>
      </c>
      <c r="O30" s="17">
        <f t="shared" si="2"/>
        <v>16.773049645390074</v>
      </c>
      <c r="Q30" s="15">
        <f t="shared" si="3"/>
        <v>0</v>
      </c>
      <c r="R30" s="69" t="s">
        <v>221</v>
      </c>
    </row>
    <row r="31" spans="1:18">
      <c r="A31" s="77"/>
      <c r="B31" s="16">
        <v>19</v>
      </c>
      <c r="C31" s="11">
        <v>18</v>
      </c>
      <c r="D31" s="13"/>
      <c r="E31" s="11" t="s">
        <v>127</v>
      </c>
      <c r="F31" s="65" t="s">
        <v>236</v>
      </c>
      <c r="G31" s="65">
        <v>901</v>
      </c>
      <c r="H31" s="11">
        <v>901</v>
      </c>
      <c r="I31" s="65">
        <v>577</v>
      </c>
      <c r="J31" s="65">
        <v>1600</v>
      </c>
      <c r="K31" s="14">
        <v>13.95</v>
      </c>
      <c r="L31" s="17">
        <f t="shared" si="1"/>
        <v>15.482796892341842</v>
      </c>
      <c r="N31" s="14">
        <v>16.91</v>
      </c>
      <c r="O31" s="17">
        <f t="shared" si="2"/>
        <v>18.768035516093228</v>
      </c>
      <c r="Q31" s="15">
        <f t="shared" si="3"/>
        <v>0.21218637992831549</v>
      </c>
      <c r="R31" s="69" t="s">
        <v>222</v>
      </c>
    </row>
    <row r="32" spans="1:18">
      <c r="A32" s="77"/>
      <c r="B32" s="16">
        <v>26</v>
      </c>
      <c r="C32" s="11">
        <v>19</v>
      </c>
      <c r="D32" s="13"/>
      <c r="E32" s="11" t="s">
        <v>154</v>
      </c>
      <c r="F32" s="65" t="s">
        <v>235</v>
      </c>
      <c r="G32" s="65">
        <v>675</v>
      </c>
      <c r="H32" s="11">
        <v>675</v>
      </c>
      <c r="I32" s="65">
        <v>586</v>
      </c>
      <c r="J32" s="65">
        <v>1600</v>
      </c>
      <c r="K32" s="14">
        <v>12.58</v>
      </c>
      <c r="L32" s="17">
        <f t="shared" si="1"/>
        <v>18.63703703703704</v>
      </c>
      <c r="N32" s="14">
        <v>12.6</v>
      </c>
      <c r="O32" s="17">
        <f t="shared" si="2"/>
        <v>18.666666666666664</v>
      </c>
      <c r="Q32" s="15">
        <f t="shared" si="3"/>
        <v>1.58982511923685E-3</v>
      </c>
      <c r="R32" s="69" t="s">
        <v>223</v>
      </c>
    </row>
    <row r="33" spans="1:18">
      <c r="A33" s="77"/>
      <c r="B33" s="16">
        <v>16</v>
      </c>
      <c r="C33" s="11">
        <v>20</v>
      </c>
      <c r="D33" s="11" t="s">
        <v>121</v>
      </c>
      <c r="E33" s="11" t="s">
        <v>122</v>
      </c>
      <c r="F33" s="65" t="s">
        <v>237</v>
      </c>
      <c r="G33" s="65">
        <v>2160</v>
      </c>
      <c r="H33" s="11">
        <v>2160</v>
      </c>
      <c r="I33" s="65">
        <v>617</v>
      </c>
      <c r="J33" s="65">
        <v>1550</v>
      </c>
      <c r="K33" s="14">
        <v>59.14</v>
      </c>
      <c r="L33" s="17">
        <f t="shared" si="1"/>
        <v>27.37962962962963</v>
      </c>
      <c r="N33" s="14">
        <v>61.12</v>
      </c>
      <c r="O33" s="17">
        <f t="shared" si="2"/>
        <v>28.296296296296294</v>
      </c>
      <c r="Q33" s="15">
        <f t="shared" si="3"/>
        <v>3.3479878254988112E-2</v>
      </c>
      <c r="R33" s="69" t="s">
        <v>224</v>
      </c>
    </row>
    <row r="34" spans="1:18">
      <c r="A34" s="77"/>
      <c r="B34" s="16">
        <v>14</v>
      </c>
      <c r="C34" s="11">
        <v>21</v>
      </c>
      <c r="D34" s="65" t="s">
        <v>204</v>
      </c>
      <c r="E34" s="11" t="s">
        <v>119</v>
      </c>
      <c r="F34" s="65" t="s">
        <v>238</v>
      </c>
      <c r="G34" s="65">
        <v>7871</v>
      </c>
      <c r="H34" s="11">
        <v>6351</v>
      </c>
      <c r="I34" s="65">
        <v>563</v>
      </c>
      <c r="J34" s="65">
        <v>1575</v>
      </c>
      <c r="K34" s="14">
        <v>150.77000000000001</v>
      </c>
      <c r="L34" s="17">
        <f t="shared" si="1"/>
        <v>23.739568571878447</v>
      </c>
      <c r="N34" s="14">
        <v>153.29</v>
      </c>
      <c r="O34" s="17">
        <f t="shared" si="2"/>
        <v>24.136356479294598</v>
      </c>
      <c r="Q34" s="15">
        <f t="shared" si="3"/>
        <v>1.6714200437752746E-2</v>
      </c>
      <c r="R34" s="69" t="s">
        <v>225</v>
      </c>
    </row>
    <row r="35" spans="1:18">
      <c r="A35" s="77"/>
      <c r="B35" s="16">
        <v>21</v>
      </c>
      <c r="C35" s="11">
        <v>22</v>
      </c>
      <c r="D35" s="65" t="s">
        <v>205</v>
      </c>
      <c r="E35" s="11" t="s">
        <v>124</v>
      </c>
      <c r="F35" s="65" t="s">
        <v>239</v>
      </c>
      <c r="G35" s="65">
        <v>10077</v>
      </c>
      <c r="H35" s="11">
        <v>8962</v>
      </c>
      <c r="I35" s="65">
        <v>504</v>
      </c>
      <c r="J35" s="65">
        <v>1700</v>
      </c>
      <c r="K35" s="14">
        <v>156.65</v>
      </c>
      <c r="L35" s="17">
        <f t="shared" si="1"/>
        <v>17.479357286320017</v>
      </c>
      <c r="N35" s="14">
        <v>160.21</v>
      </c>
      <c r="O35" s="17">
        <f t="shared" si="2"/>
        <v>17.876590046864543</v>
      </c>
      <c r="Q35" s="15">
        <f t="shared" si="3"/>
        <v>2.272582189594639E-2</v>
      </c>
      <c r="R35" s="69" t="s">
        <v>226</v>
      </c>
    </row>
    <row r="36" spans="1:18">
      <c r="A36" s="77"/>
      <c r="B36" s="16">
        <v>9</v>
      </c>
      <c r="C36" s="11">
        <v>23</v>
      </c>
      <c r="D36" s="11" t="s">
        <v>111</v>
      </c>
      <c r="E36" s="11" t="s">
        <v>112</v>
      </c>
      <c r="F36" s="65" t="s">
        <v>240</v>
      </c>
      <c r="G36" s="65">
        <v>3628</v>
      </c>
      <c r="H36" s="11">
        <v>3628</v>
      </c>
      <c r="I36" s="65">
        <v>593</v>
      </c>
      <c r="J36" s="65">
        <v>1465</v>
      </c>
      <c r="K36" s="14">
        <v>96.13</v>
      </c>
      <c r="L36" s="17">
        <f t="shared" si="1"/>
        <v>26.496692392502755</v>
      </c>
      <c r="N36" s="14">
        <v>94.9</v>
      </c>
      <c r="O36" s="17">
        <f t="shared" si="2"/>
        <v>26.157662624035282</v>
      </c>
      <c r="Q36" s="15">
        <f t="shared" si="3"/>
        <v>-1.2795173202954226E-2</v>
      </c>
      <c r="R36" s="69" t="s">
        <v>227</v>
      </c>
    </row>
    <row r="37" spans="1:18" ht="15.75" thickBot="1">
      <c r="A37" s="78"/>
      <c r="B37" s="52">
        <v>12</v>
      </c>
      <c r="C37" s="35">
        <v>24</v>
      </c>
      <c r="D37" s="35" t="s">
        <v>116</v>
      </c>
      <c r="E37" s="35" t="s">
        <v>117</v>
      </c>
      <c r="F37" s="66" t="s">
        <v>241</v>
      </c>
      <c r="G37" s="66">
        <v>4724</v>
      </c>
      <c r="H37" s="35">
        <v>4724</v>
      </c>
      <c r="I37" s="65">
        <v>579</v>
      </c>
      <c r="J37" s="66">
        <v>1525</v>
      </c>
      <c r="K37" s="38">
        <v>167.46</v>
      </c>
      <c r="L37" s="53">
        <f t="shared" si="1"/>
        <v>35.448772226926337</v>
      </c>
      <c r="M37" s="35"/>
      <c r="N37" s="38">
        <v>163.59</v>
      </c>
      <c r="O37" s="53">
        <f t="shared" si="2"/>
        <v>34.629551227773071</v>
      </c>
      <c r="P37" s="35"/>
      <c r="Q37" s="39">
        <f t="shared" si="3"/>
        <v>-2.3109996417054846E-2</v>
      </c>
      <c r="R37" s="70" t="s">
        <v>228</v>
      </c>
    </row>
    <row r="38" spans="1:18" s="9" customFormat="1" ht="15.75" thickBot="1">
      <c r="A38" s="71" t="s">
        <v>155</v>
      </c>
      <c r="B38" s="72"/>
      <c r="C38" s="72"/>
      <c r="D38" s="72"/>
      <c r="E38" s="72"/>
      <c r="F38" s="72"/>
      <c r="G38" s="48">
        <f>SUM(G14:G37)</f>
        <v>58763</v>
      </c>
      <c r="H38" s="48">
        <f>SUM(H14:H37)</f>
        <v>52536</v>
      </c>
      <c r="I38" s="48"/>
      <c r="J38" s="48"/>
      <c r="K38" s="42">
        <f>SUM(K14:K37)</f>
        <v>1037.1199999999999</v>
      </c>
      <c r="L38" s="61">
        <f t="shared" si="1"/>
        <v>19.741129891883659</v>
      </c>
      <c r="M38" s="48"/>
      <c r="N38" s="42">
        <f>SUM(N14:N37)</f>
        <v>1058.04</v>
      </c>
      <c r="O38" s="61">
        <f t="shared" si="2"/>
        <v>20.139333028780264</v>
      </c>
      <c r="P38" s="48"/>
      <c r="Q38" s="44">
        <f t="shared" si="3"/>
        <v>2.0171243443381743E-2</v>
      </c>
      <c r="R38" s="62"/>
    </row>
    <row r="39" spans="1:18" ht="18" customHeight="1">
      <c r="A39" s="85" t="s">
        <v>158</v>
      </c>
      <c r="B39" s="46">
        <v>23</v>
      </c>
      <c r="C39" s="22">
        <v>1</v>
      </c>
      <c r="D39" s="22" t="s">
        <v>159</v>
      </c>
      <c r="E39" s="13"/>
      <c r="F39" s="22" t="s">
        <v>160</v>
      </c>
      <c r="G39" s="23"/>
      <c r="H39" s="22">
        <v>434</v>
      </c>
      <c r="I39" s="47">
        <v>530</v>
      </c>
      <c r="J39" s="47">
        <v>1925</v>
      </c>
      <c r="K39" s="13"/>
      <c r="L39" s="23"/>
      <c r="M39" s="23"/>
      <c r="N39" s="24">
        <v>2.9418109186686885</v>
      </c>
      <c r="O39" s="47">
        <f t="shared" si="2"/>
        <v>6.7783661720476696</v>
      </c>
      <c r="P39" s="25">
        <f>O39/I39</f>
        <v>1.2789370135938999E-2</v>
      </c>
      <c r="Q39" s="23"/>
      <c r="R39" s="23"/>
    </row>
    <row r="40" spans="1:18">
      <c r="A40" s="86"/>
      <c r="B40" s="16">
        <v>22</v>
      </c>
      <c r="C40" s="11">
        <v>2</v>
      </c>
      <c r="D40" s="11" t="s">
        <v>161</v>
      </c>
      <c r="E40" s="13"/>
      <c r="F40" s="11" t="s">
        <v>162</v>
      </c>
      <c r="G40" s="13"/>
      <c r="H40" s="11">
        <v>5785</v>
      </c>
      <c r="I40" s="17">
        <v>544.4350907519447</v>
      </c>
      <c r="J40" s="17">
        <v>1904.181503889369</v>
      </c>
      <c r="K40" s="13"/>
      <c r="L40" s="13"/>
      <c r="M40" s="13"/>
      <c r="N40" s="14">
        <v>39.492423936467397</v>
      </c>
      <c r="O40" s="47">
        <f t="shared" ref="O40:O46" si="4">N40/H40*1000</f>
        <v>6.8266938524576313</v>
      </c>
      <c r="P40" s="25">
        <f t="shared" ref="P40:P46" si="5">O40/I40</f>
        <v>1.2539040867165572E-2</v>
      </c>
      <c r="Q40" s="13"/>
      <c r="R40" s="13"/>
    </row>
    <row r="41" spans="1:18">
      <c r="A41" s="86"/>
      <c r="B41" s="16">
        <v>25</v>
      </c>
      <c r="C41" s="11">
        <v>3</v>
      </c>
      <c r="D41" s="11" t="s">
        <v>163</v>
      </c>
      <c r="E41" s="13"/>
      <c r="F41" s="11" t="s">
        <v>164</v>
      </c>
      <c r="G41" s="13"/>
      <c r="H41" s="11">
        <v>9249</v>
      </c>
      <c r="I41" s="17">
        <v>438</v>
      </c>
      <c r="J41" s="17">
        <v>2039</v>
      </c>
      <c r="K41" s="13"/>
      <c r="L41" s="13"/>
      <c r="M41" s="13"/>
      <c r="N41" s="14">
        <v>81.288705882352943</v>
      </c>
      <c r="O41" s="47">
        <f t="shared" si="4"/>
        <v>8.7889183568334897</v>
      </c>
      <c r="P41" s="25">
        <f t="shared" si="5"/>
        <v>2.0066023645738562E-2</v>
      </c>
      <c r="Q41" s="13"/>
      <c r="R41" s="13"/>
    </row>
    <row r="42" spans="1:18">
      <c r="A42" s="86"/>
      <c r="B42" s="16">
        <v>24</v>
      </c>
      <c r="C42" s="11">
        <v>4</v>
      </c>
      <c r="D42" s="11" t="s">
        <v>165</v>
      </c>
      <c r="E42" s="13"/>
      <c r="F42" s="11" t="s">
        <v>166</v>
      </c>
      <c r="G42" s="13"/>
      <c r="H42" s="11">
        <v>1756</v>
      </c>
      <c r="I42" s="17">
        <v>477</v>
      </c>
      <c r="J42" s="17">
        <v>1960</v>
      </c>
      <c r="K42" s="13"/>
      <c r="L42" s="13"/>
      <c r="M42" s="13"/>
      <c r="N42" s="14">
        <v>12.109529850746265</v>
      </c>
      <c r="O42" s="47">
        <f t="shared" si="4"/>
        <v>6.896087614320197</v>
      </c>
      <c r="P42" s="25">
        <f t="shared" si="5"/>
        <v>1.4457206738616765E-2</v>
      </c>
      <c r="Q42" s="13"/>
      <c r="R42" s="13"/>
    </row>
    <row r="43" spans="1:18">
      <c r="A43" s="86"/>
      <c r="B43" s="16">
        <v>27</v>
      </c>
      <c r="C43" s="11">
        <v>5</v>
      </c>
      <c r="D43" s="11" t="s">
        <v>167</v>
      </c>
      <c r="E43" s="13"/>
      <c r="F43" s="11" t="s">
        <v>168</v>
      </c>
      <c r="G43" s="13"/>
      <c r="H43" s="11">
        <v>2509</v>
      </c>
      <c r="I43" s="17">
        <v>444</v>
      </c>
      <c r="J43" s="17">
        <v>1946</v>
      </c>
      <c r="K43" s="13"/>
      <c r="L43" s="13"/>
      <c r="M43" s="13"/>
      <c r="N43" s="14">
        <v>9.9655294117647042</v>
      </c>
      <c r="O43" s="47">
        <f t="shared" si="4"/>
        <v>3.971912878343844</v>
      </c>
      <c r="P43" s="25">
        <f t="shared" si="5"/>
        <v>8.9457497259996487E-3</v>
      </c>
      <c r="Q43" s="13"/>
      <c r="R43" s="13"/>
    </row>
    <row r="44" spans="1:18">
      <c r="A44" s="86"/>
      <c r="B44" s="16">
        <v>26</v>
      </c>
      <c r="C44" s="11">
        <v>6</v>
      </c>
      <c r="D44" s="11" t="s">
        <v>169</v>
      </c>
      <c r="E44" s="13"/>
      <c r="F44" s="11" t="s">
        <v>160</v>
      </c>
      <c r="G44" s="13"/>
      <c r="H44" s="11">
        <v>1691</v>
      </c>
      <c r="I44" s="17">
        <v>397</v>
      </c>
      <c r="J44" s="17">
        <v>2150</v>
      </c>
      <c r="K44" s="13"/>
      <c r="L44" s="13"/>
      <c r="M44" s="13"/>
      <c r="N44" s="14">
        <v>11.715207669593596</v>
      </c>
      <c r="O44" s="47">
        <f t="shared" si="4"/>
        <v>6.9279761499666446</v>
      </c>
      <c r="P44" s="25">
        <f t="shared" si="5"/>
        <v>1.7450821536439912E-2</v>
      </c>
      <c r="Q44" s="13"/>
      <c r="R44" s="13"/>
    </row>
    <row r="45" spans="1:18">
      <c r="A45" s="86"/>
      <c r="B45" s="16">
        <v>28</v>
      </c>
      <c r="C45" s="11">
        <v>7</v>
      </c>
      <c r="D45" s="11" t="s">
        <v>170</v>
      </c>
      <c r="E45" s="13"/>
      <c r="F45" s="11" t="s">
        <v>171</v>
      </c>
      <c r="G45" s="13"/>
      <c r="H45" s="11">
        <v>3201</v>
      </c>
      <c r="I45" s="17">
        <v>406</v>
      </c>
      <c r="J45" s="17">
        <v>1963</v>
      </c>
      <c r="K45" s="13"/>
      <c r="L45" s="13"/>
      <c r="M45" s="13"/>
      <c r="N45" s="14">
        <v>15.321411764705884</v>
      </c>
      <c r="O45" s="47">
        <f t="shared" si="4"/>
        <v>4.7864454122792521</v>
      </c>
      <c r="P45" s="25">
        <f t="shared" si="5"/>
        <v>1.1789274414480917E-2</v>
      </c>
      <c r="Q45" s="13"/>
      <c r="R45" s="13"/>
    </row>
    <row r="46" spans="1:18" ht="15.75" thickBot="1">
      <c r="A46" s="86"/>
      <c r="B46" s="54">
        <v>29</v>
      </c>
      <c r="C46" s="55">
        <v>8</v>
      </c>
      <c r="D46" s="55" t="s">
        <v>172</v>
      </c>
      <c r="E46" s="56"/>
      <c r="F46" s="55" t="s">
        <v>173</v>
      </c>
      <c r="G46" s="56"/>
      <c r="H46" s="55">
        <v>4405</v>
      </c>
      <c r="I46" s="57">
        <v>350.06152099886492</v>
      </c>
      <c r="J46" s="57">
        <v>2221.3950056753688</v>
      </c>
      <c r="K46" s="56"/>
      <c r="L46" s="56"/>
      <c r="M46" s="56"/>
      <c r="N46" s="58">
        <v>18.630086448053461</v>
      </c>
      <c r="O46" s="59">
        <f t="shared" si="4"/>
        <v>4.2293045285024879</v>
      </c>
      <c r="P46" s="60">
        <f t="shared" si="5"/>
        <v>1.2081603589090849E-2</v>
      </c>
      <c r="Q46" s="56"/>
      <c r="R46" s="56"/>
    </row>
    <row r="47" spans="1:18" s="9" customFormat="1" ht="15.75" thickBot="1">
      <c r="A47" s="82" t="s">
        <v>174</v>
      </c>
      <c r="B47" s="83"/>
      <c r="C47" s="83"/>
      <c r="D47" s="83"/>
      <c r="E47" s="83"/>
      <c r="F47" s="84"/>
      <c r="G47" s="48"/>
      <c r="H47" s="48">
        <f>SUM(H39:H46)</f>
        <v>29030</v>
      </c>
      <c r="I47" s="61">
        <f>((I39*H39)+(I40*H40)+(I41*H41)+(I42*H42)+(I43*H43)+(I44*H44)+(I45*H45)+(I46*H46))/$H47</f>
        <v>444.20258353427488</v>
      </c>
      <c r="J47" s="61">
        <f>((J39*H39)+(J40*H40)+(J41*H41)+(J42*H42)+(J43*H43)+(J44*H44)+(J45*H45)+(J46*H46))/$H47</f>
        <v>2023.3752325180847</v>
      </c>
      <c r="K47" s="42"/>
      <c r="L47" s="48"/>
      <c r="M47" s="48"/>
      <c r="N47" s="42">
        <f>SUM(N39:N46)</f>
        <v>191.46470588235292</v>
      </c>
      <c r="O47" s="61">
        <f t="shared" ref="O47:O54" si="6">N47/H47*1000</f>
        <v>6.5954084010455709</v>
      </c>
      <c r="P47" s="44">
        <f t="shared" ref="P47:P54" si="7">O47/I47</f>
        <v>1.4847748854969606E-2</v>
      </c>
      <c r="Q47" s="48"/>
      <c r="R47" s="62"/>
    </row>
    <row r="48" spans="1:18">
      <c r="A48" s="85" t="s">
        <v>175</v>
      </c>
      <c r="B48" s="46">
        <v>30</v>
      </c>
      <c r="C48" s="22">
        <v>1</v>
      </c>
      <c r="D48" s="22" t="s">
        <v>176</v>
      </c>
      <c r="E48" s="13"/>
      <c r="F48" s="22" t="s">
        <v>177</v>
      </c>
      <c r="G48" s="23"/>
      <c r="H48" s="22">
        <v>1847</v>
      </c>
      <c r="I48" s="22">
        <v>350</v>
      </c>
      <c r="J48" s="47">
        <v>2050</v>
      </c>
      <c r="K48" s="13"/>
      <c r="L48" s="13"/>
      <c r="M48" s="13"/>
      <c r="N48" s="24">
        <v>5.8024705882352929</v>
      </c>
      <c r="O48" s="17">
        <f t="shared" si="6"/>
        <v>3.141565017994203</v>
      </c>
      <c r="P48" s="25">
        <f t="shared" si="7"/>
        <v>8.9759000514120085E-3</v>
      </c>
      <c r="Q48" s="23"/>
      <c r="R48" s="23"/>
    </row>
    <row r="49" spans="1:18">
      <c r="A49" s="86"/>
      <c r="B49" s="16">
        <v>35</v>
      </c>
      <c r="C49" s="11">
        <v>2</v>
      </c>
      <c r="D49" s="11" t="s">
        <v>178</v>
      </c>
      <c r="E49" s="13"/>
      <c r="F49" s="11" t="s">
        <v>179</v>
      </c>
      <c r="G49" s="13"/>
      <c r="H49" s="11">
        <v>2236</v>
      </c>
      <c r="I49" s="11">
        <v>422</v>
      </c>
      <c r="J49" s="17">
        <v>1871</v>
      </c>
      <c r="K49" s="13"/>
      <c r="L49" s="13"/>
      <c r="M49" s="13"/>
      <c r="N49" s="14">
        <v>15.666823529411769</v>
      </c>
      <c r="O49" s="17">
        <f t="shared" si="6"/>
        <v>7.0066294854256563</v>
      </c>
      <c r="P49" s="25">
        <f t="shared" si="7"/>
        <v>1.6603387406221935E-2</v>
      </c>
      <c r="Q49" s="13"/>
      <c r="R49" s="13"/>
    </row>
    <row r="50" spans="1:18">
      <c r="A50" s="86"/>
      <c r="B50" s="16">
        <v>32</v>
      </c>
      <c r="C50" s="11">
        <v>3</v>
      </c>
      <c r="D50" s="11" t="s">
        <v>180</v>
      </c>
      <c r="E50" s="13"/>
      <c r="F50" s="11" t="s">
        <v>181</v>
      </c>
      <c r="G50" s="13"/>
      <c r="H50" s="11">
        <v>5391</v>
      </c>
      <c r="I50" s="11">
        <v>508</v>
      </c>
      <c r="J50" s="17">
        <v>1639</v>
      </c>
      <c r="K50" s="13"/>
      <c r="L50" s="13"/>
      <c r="M50" s="13"/>
      <c r="N50" s="14">
        <v>118.06458823529405</v>
      </c>
      <c r="O50" s="17">
        <f t="shared" si="6"/>
        <v>21.900313158095724</v>
      </c>
      <c r="P50" s="25">
        <f t="shared" si="7"/>
        <v>4.3110852673416779E-2</v>
      </c>
      <c r="Q50" s="13"/>
      <c r="R50" s="13"/>
    </row>
    <row r="51" spans="1:18">
      <c r="A51" s="86"/>
      <c r="B51" s="16">
        <v>31</v>
      </c>
      <c r="C51" s="11">
        <v>4</v>
      </c>
      <c r="D51" s="11" t="s">
        <v>182</v>
      </c>
      <c r="E51" s="13"/>
      <c r="F51" s="11" t="s">
        <v>183</v>
      </c>
      <c r="G51" s="13"/>
      <c r="H51" s="11">
        <v>8781</v>
      </c>
      <c r="I51" s="11">
        <v>412</v>
      </c>
      <c r="J51" s="17">
        <v>1740.0011388224575</v>
      </c>
      <c r="K51" s="13"/>
      <c r="L51" s="13"/>
      <c r="M51" s="13"/>
      <c r="N51" s="14">
        <v>185.85141176470594</v>
      </c>
      <c r="O51" s="17">
        <f t="shared" si="6"/>
        <v>21.165176149038373</v>
      </c>
      <c r="P51" s="25">
        <f t="shared" si="7"/>
        <v>5.1371786769510618E-2</v>
      </c>
      <c r="Q51" s="13"/>
      <c r="R51" s="13"/>
    </row>
    <row r="52" spans="1:18">
      <c r="A52" s="86"/>
      <c r="B52" s="16">
        <v>34</v>
      </c>
      <c r="C52" s="11">
        <v>5</v>
      </c>
      <c r="D52" s="11" t="s">
        <v>184</v>
      </c>
      <c r="E52" s="13"/>
      <c r="F52" s="11" t="s">
        <v>185</v>
      </c>
      <c r="G52" s="13"/>
      <c r="H52" s="11">
        <v>922</v>
      </c>
      <c r="I52" s="11">
        <v>491</v>
      </c>
      <c r="J52" s="17">
        <v>1640</v>
      </c>
      <c r="K52" s="13"/>
      <c r="L52" s="13"/>
      <c r="M52" s="13"/>
      <c r="N52" s="14">
        <v>23.231176470588231</v>
      </c>
      <c r="O52" s="17">
        <f t="shared" si="6"/>
        <v>25.19650376419548</v>
      </c>
      <c r="P52" s="25">
        <f t="shared" si="7"/>
        <v>5.1316708277383868E-2</v>
      </c>
      <c r="Q52" s="13"/>
      <c r="R52" s="13"/>
    </row>
    <row r="53" spans="1:18" ht="15.75" thickBot="1">
      <c r="A53" s="86"/>
      <c r="B53" s="54">
        <v>33</v>
      </c>
      <c r="C53" s="55">
        <v>6</v>
      </c>
      <c r="D53" s="55" t="s">
        <v>186</v>
      </c>
      <c r="E53" s="56"/>
      <c r="F53" s="55" t="s">
        <v>187</v>
      </c>
      <c r="G53" s="56"/>
      <c r="H53" s="55">
        <v>937</v>
      </c>
      <c r="I53" s="55">
        <v>543</v>
      </c>
      <c r="J53" s="57">
        <v>1600</v>
      </c>
      <c r="K53" s="56"/>
      <c r="L53" s="56"/>
      <c r="M53" s="56"/>
      <c r="N53" s="58">
        <v>30.964823529411763</v>
      </c>
      <c r="O53" s="57">
        <f t="shared" si="6"/>
        <v>33.046770042061652</v>
      </c>
      <c r="P53" s="60">
        <f t="shared" si="7"/>
        <v>6.0859613337130115E-2</v>
      </c>
      <c r="Q53" s="56"/>
      <c r="R53" s="56"/>
    </row>
    <row r="54" spans="1:18" s="9" customFormat="1" ht="15.75" thickBot="1">
      <c r="A54" s="82" t="s">
        <v>188</v>
      </c>
      <c r="B54" s="83"/>
      <c r="C54" s="83"/>
      <c r="D54" s="83"/>
      <c r="E54" s="83"/>
      <c r="F54" s="84"/>
      <c r="G54" s="48"/>
      <c r="H54" s="48">
        <f>SUM(H48:H53)</f>
        <v>20114</v>
      </c>
      <c r="I54" s="61">
        <f>((I48*H48)+(I49*H49)+(I50*H50)+(I51*H51)+(I52*H52)+(I53*H53))/$H54</f>
        <v>442.87237744854332</v>
      </c>
      <c r="J54" s="61">
        <f>((J48*H48)+(J49*H49)+(J50*H50)+(J51*H51)+(J52*H52)+(J53*H53))/$H54</f>
        <v>1744.8535845679626</v>
      </c>
      <c r="K54" s="42"/>
      <c r="L54" s="48"/>
      <c r="M54" s="48"/>
      <c r="N54" s="42">
        <f>SUM(N48:N53)</f>
        <v>379.58129411764708</v>
      </c>
      <c r="O54" s="61">
        <f t="shared" si="6"/>
        <v>18.871497172001941</v>
      </c>
      <c r="P54" s="44">
        <f t="shared" si="7"/>
        <v>4.2611592262140105E-2</v>
      </c>
      <c r="Q54" s="48"/>
      <c r="R54" s="62"/>
    </row>
    <row r="55" spans="1:18">
      <c r="A55" s="22"/>
      <c r="B55" s="46"/>
      <c r="C55" s="22"/>
      <c r="D55" s="22"/>
      <c r="E55" s="22"/>
      <c r="F55" s="22"/>
      <c r="G55" s="22"/>
      <c r="H55" s="22"/>
      <c r="I55" s="22"/>
      <c r="J55" s="22"/>
      <c r="K55" s="24"/>
      <c r="L55" s="22"/>
      <c r="M55" s="22"/>
      <c r="N55" s="24"/>
      <c r="O55" s="22"/>
      <c r="P55" s="22"/>
      <c r="Q55" s="22"/>
      <c r="R55" s="22"/>
    </row>
    <row r="56" spans="1:18">
      <c r="K56" s="14"/>
      <c r="N56" s="14"/>
    </row>
    <row r="57" spans="1:18">
      <c r="K57" s="14"/>
      <c r="N57" s="14"/>
    </row>
    <row r="58" spans="1:18">
      <c r="K58" s="14"/>
      <c r="N58" s="14"/>
    </row>
    <row r="59" spans="1:18">
      <c r="K59" s="14"/>
      <c r="N59" s="14"/>
    </row>
    <row r="60" spans="1:18">
      <c r="K60" s="14"/>
      <c r="N60" s="14"/>
    </row>
    <row r="61" spans="1:18">
      <c r="K61" s="14"/>
      <c r="N61" s="14"/>
    </row>
    <row r="62" spans="1:18">
      <c r="K62" s="14"/>
      <c r="N62" s="14"/>
    </row>
    <row r="63" spans="1:18">
      <c r="K63" s="14"/>
      <c r="N63" s="14"/>
    </row>
    <row r="64" spans="1:18">
      <c r="K64" s="14"/>
      <c r="N64" s="14"/>
    </row>
    <row r="65" spans="11:14">
      <c r="K65" s="14"/>
      <c r="N65" s="14"/>
    </row>
    <row r="66" spans="11:14">
      <c r="K66" s="14"/>
      <c r="N66" s="14"/>
    </row>
    <row r="67" spans="11:14">
      <c r="K67" s="14"/>
      <c r="N67" s="14"/>
    </row>
    <row r="68" spans="11:14">
      <c r="K68" s="14"/>
      <c r="N68" s="14"/>
    </row>
    <row r="69" spans="11:14">
      <c r="K69" s="14"/>
      <c r="N69" s="14"/>
    </row>
    <row r="70" spans="11:14">
      <c r="K70" s="14"/>
      <c r="N70" s="14"/>
    </row>
    <row r="71" spans="11:14">
      <c r="K71" s="14"/>
      <c r="N71" s="14"/>
    </row>
    <row r="72" spans="11:14">
      <c r="K72" s="14"/>
      <c r="N72" s="14"/>
    </row>
  </sheetData>
  <mergeCells count="25">
    <mergeCell ref="R1:R3"/>
    <mergeCell ref="B1:B3"/>
    <mergeCell ref="A13:F13"/>
    <mergeCell ref="C1:C3"/>
    <mergeCell ref="D1:D3"/>
    <mergeCell ref="N1:P1"/>
    <mergeCell ref="K2:M2"/>
    <mergeCell ref="N2:P2"/>
    <mergeCell ref="Q1:Q3"/>
    <mergeCell ref="A4:A8"/>
    <mergeCell ref="K1:M1"/>
    <mergeCell ref="A54:F54"/>
    <mergeCell ref="A48:A53"/>
    <mergeCell ref="A14:A37"/>
    <mergeCell ref="I1:I3"/>
    <mergeCell ref="J1:J3"/>
    <mergeCell ref="G1:H2"/>
    <mergeCell ref="A39:A46"/>
    <mergeCell ref="A47:F47"/>
    <mergeCell ref="A38:F38"/>
    <mergeCell ref="E1:E3"/>
    <mergeCell ref="F1:F3"/>
    <mergeCell ref="A9:F9"/>
    <mergeCell ref="A10:A12"/>
    <mergeCell ref="A1:A3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="80" zoomScaleNormal="80" workbookViewId="0">
      <selection activeCell="G12" sqref="G12:H35"/>
    </sheetView>
  </sheetViews>
  <sheetFormatPr defaultRowHeight="15"/>
  <cols>
    <col min="2" max="2" width="17.7109375" style="1" bestFit="1" customWidth="1"/>
    <col min="3" max="3" width="22.85546875" bestFit="1" customWidth="1"/>
  </cols>
  <sheetData>
    <row r="1" spans="1:3">
      <c r="A1" s="96" t="s">
        <v>128</v>
      </c>
      <c r="B1" s="96"/>
      <c r="C1" t="s">
        <v>7</v>
      </c>
    </row>
    <row r="2" spans="1:3">
      <c r="A2" s="95" t="s">
        <v>129</v>
      </c>
      <c r="B2" s="2" t="s">
        <v>8</v>
      </c>
      <c r="C2" t="s">
        <v>39</v>
      </c>
    </row>
    <row r="3" spans="1:3">
      <c r="A3" s="95"/>
      <c r="B3" s="3" t="s">
        <v>9</v>
      </c>
      <c r="C3" t="s">
        <v>40</v>
      </c>
    </row>
    <row r="4" spans="1:3">
      <c r="A4" s="95"/>
      <c r="B4" s="4" t="s">
        <v>10</v>
      </c>
      <c r="C4" t="s">
        <v>41</v>
      </c>
    </row>
    <row r="5" spans="1:3">
      <c r="A5" s="95"/>
      <c r="B5" s="2" t="s">
        <v>11</v>
      </c>
      <c r="C5" t="s">
        <v>42</v>
      </c>
    </row>
    <row r="6" spans="1:3">
      <c r="A6" s="95"/>
      <c r="B6" s="3" t="s">
        <v>12</v>
      </c>
      <c r="C6" t="s">
        <v>43</v>
      </c>
    </row>
    <row r="8" spans="1:3">
      <c r="A8" s="95" t="s">
        <v>129</v>
      </c>
      <c r="B8" s="4" t="s">
        <v>13</v>
      </c>
      <c r="C8" t="s">
        <v>44</v>
      </c>
    </row>
    <row r="9" spans="1:3">
      <c r="A9" s="95"/>
      <c r="B9" s="2" t="s">
        <v>14</v>
      </c>
      <c r="C9" t="s">
        <v>45</v>
      </c>
    </row>
    <row r="10" spans="1:3">
      <c r="A10" s="95"/>
      <c r="B10" s="3" t="s">
        <v>15</v>
      </c>
      <c r="C10" t="s">
        <v>46</v>
      </c>
    </row>
    <row r="11" spans="1:3">
      <c r="A11" s="5"/>
      <c r="B11" s="3"/>
    </row>
    <row r="12" spans="1:3">
      <c r="A12" s="95" t="s">
        <v>130</v>
      </c>
      <c r="B12" s="4" t="s">
        <v>16</v>
      </c>
      <c r="C12" t="s">
        <v>140</v>
      </c>
    </row>
    <row r="13" spans="1:3">
      <c r="A13" s="95"/>
      <c r="B13" s="2" t="s">
        <v>17</v>
      </c>
      <c r="C13" t="s">
        <v>58</v>
      </c>
    </row>
    <row r="14" spans="1:3">
      <c r="A14" s="95"/>
      <c r="B14" s="3" t="s">
        <v>18</v>
      </c>
      <c r="C14" t="s">
        <v>52</v>
      </c>
    </row>
    <row r="15" spans="1:3">
      <c r="A15" s="95"/>
      <c r="B15" s="4" t="s">
        <v>19</v>
      </c>
      <c r="C15" t="s">
        <v>141</v>
      </c>
    </row>
    <row r="16" spans="1:3">
      <c r="A16" s="95"/>
      <c r="B16" s="2" t="s">
        <v>20</v>
      </c>
      <c r="C16" t="s">
        <v>49</v>
      </c>
    </row>
    <row r="17" spans="1:3">
      <c r="A17" s="95"/>
      <c r="B17" s="3" t="s">
        <v>21</v>
      </c>
      <c r="C17" t="s">
        <v>138</v>
      </c>
    </row>
    <row r="18" spans="1:3">
      <c r="A18" s="95"/>
      <c r="B18" s="4" t="s">
        <v>22</v>
      </c>
      <c r="C18" t="s">
        <v>55</v>
      </c>
    </row>
    <row r="19" spans="1:3">
      <c r="A19" s="95"/>
      <c r="B19" s="2" t="s">
        <v>23</v>
      </c>
      <c r="C19" t="s">
        <v>137</v>
      </c>
    </row>
    <row r="20" spans="1:3">
      <c r="A20" s="95"/>
      <c r="B20" s="3" t="s">
        <v>24</v>
      </c>
      <c r="C20" t="s">
        <v>57</v>
      </c>
    </row>
    <row r="21" spans="1:3">
      <c r="A21" s="95"/>
      <c r="B21" s="4" t="s">
        <v>25</v>
      </c>
      <c r="C21" t="s">
        <v>47</v>
      </c>
    </row>
    <row r="22" spans="1:3">
      <c r="A22" s="95"/>
      <c r="B22" s="2" t="s">
        <v>26</v>
      </c>
      <c r="C22" t="s">
        <v>135</v>
      </c>
    </row>
    <row r="23" spans="1:3">
      <c r="A23" s="95"/>
      <c r="B23" s="3" t="s">
        <v>27</v>
      </c>
      <c r="C23" t="s">
        <v>51</v>
      </c>
    </row>
    <row r="24" spans="1:3">
      <c r="A24" s="95"/>
      <c r="B24" s="4" t="s">
        <v>28</v>
      </c>
      <c r="C24" t="s">
        <v>139</v>
      </c>
    </row>
    <row r="25" spans="1:3">
      <c r="A25" s="95"/>
      <c r="B25" s="3" t="s">
        <v>29</v>
      </c>
      <c r="C25" t="s">
        <v>48</v>
      </c>
    </row>
    <row r="26" spans="1:3">
      <c r="A26" s="95"/>
      <c r="B26" s="4" t="s">
        <v>30</v>
      </c>
      <c r="C26" t="s">
        <v>50</v>
      </c>
    </row>
    <row r="27" spans="1:3">
      <c r="A27" s="95"/>
      <c r="B27" s="3" t="s">
        <v>31</v>
      </c>
      <c r="C27" t="s">
        <v>53</v>
      </c>
    </row>
    <row r="28" spans="1:3">
      <c r="A28" s="95"/>
      <c r="B28" s="4" t="s">
        <v>32</v>
      </c>
      <c r="C28" t="s">
        <v>56</v>
      </c>
    </row>
    <row r="29" spans="1:3">
      <c r="A29" s="95"/>
      <c r="B29" s="3" t="s">
        <v>33</v>
      </c>
      <c r="C29" t="s">
        <v>136</v>
      </c>
    </row>
    <row r="30" spans="1:3">
      <c r="A30" s="95"/>
      <c r="B30" s="4" t="s">
        <v>34</v>
      </c>
      <c r="C30" t="s">
        <v>134</v>
      </c>
    </row>
    <row r="31" spans="1:3">
      <c r="A31" s="95"/>
      <c r="B31" s="3" t="s">
        <v>35</v>
      </c>
      <c r="C31" t="s">
        <v>132</v>
      </c>
    </row>
    <row r="32" spans="1:3">
      <c r="A32" s="95"/>
      <c r="B32" s="4" t="s">
        <v>36</v>
      </c>
      <c r="C32" t="s">
        <v>131</v>
      </c>
    </row>
    <row r="33" spans="1:3">
      <c r="A33" s="95"/>
      <c r="B33" s="3" t="s">
        <v>37</v>
      </c>
      <c r="C33" t="s">
        <v>59</v>
      </c>
    </row>
    <row r="34" spans="1:3">
      <c r="A34" s="95"/>
      <c r="B34" s="4" t="s">
        <v>38</v>
      </c>
      <c r="C34" t="s">
        <v>133</v>
      </c>
    </row>
    <row r="35" spans="1:3">
      <c r="A35" s="95"/>
      <c r="B35" s="3" t="s">
        <v>68</v>
      </c>
      <c r="C35" t="s">
        <v>54</v>
      </c>
    </row>
    <row r="37" spans="1:3">
      <c r="A37" s="95" t="s">
        <v>129</v>
      </c>
      <c r="B37" s="2" t="s">
        <v>29</v>
      </c>
      <c r="C37" t="s">
        <v>61</v>
      </c>
    </row>
    <row r="38" spans="1:3">
      <c r="A38" s="95"/>
      <c r="B38" s="3" t="s">
        <v>30</v>
      </c>
      <c r="C38" t="s">
        <v>60</v>
      </c>
    </row>
    <row r="39" spans="1:3">
      <c r="A39" s="95"/>
      <c r="B39" s="4" t="s">
        <v>31</v>
      </c>
      <c r="C39" t="s">
        <v>63</v>
      </c>
    </row>
    <row r="40" spans="1:3">
      <c r="A40" s="95"/>
      <c r="B40" s="2" t="s">
        <v>32</v>
      </c>
      <c r="C40" t="s">
        <v>62</v>
      </c>
    </row>
    <row r="41" spans="1:3">
      <c r="A41" s="95"/>
      <c r="B41" s="3" t="s">
        <v>33</v>
      </c>
      <c r="C41" t="s">
        <v>65</v>
      </c>
    </row>
    <row r="42" spans="1:3">
      <c r="A42" s="95"/>
      <c r="B42" s="4" t="s">
        <v>34</v>
      </c>
      <c r="C42" t="s">
        <v>64</v>
      </c>
    </row>
    <row r="43" spans="1:3">
      <c r="A43" s="95"/>
      <c r="B43" s="2" t="s">
        <v>35</v>
      </c>
      <c r="C43" t="s">
        <v>66</v>
      </c>
    </row>
    <row r="44" spans="1:3">
      <c r="A44" s="95"/>
      <c r="B44" s="3" t="s">
        <v>36</v>
      </c>
      <c r="C44" t="s">
        <v>67</v>
      </c>
    </row>
    <row r="45" spans="1:3">
      <c r="A45" s="95"/>
      <c r="B45" s="4" t="s">
        <v>37</v>
      </c>
      <c r="C45" t="s">
        <v>72</v>
      </c>
    </row>
    <row r="46" spans="1:3">
      <c r="A46" s="95"/>
      <c r="B46" s="2" t="s">
        <v>38</v>
      </c>
      <c r="C46" t="s">
        <v>75</v>
      </c>
    </row>
    <row r="47" spans="1:3">
      <c r="A47" s="95"/>
      <c r="B47" s="4" t="s">
        <v>68</v>
      </c>
      <c r="C47" t="s">
        <v>74</v>
      </c>
    </row>
    <row r="48" spans="1:3">
      <c r="A48" s="95"/>
      <c r="B48" s="2" t="s">
        <v>69</v>
      </c>
      <c r="C48" t="s">
        <v>77</v>
      </c>
    </row>
    <row r="49" spans="1:3">
      <c r="A49" s="95"/>
      <c r="B49" s="4" t="s">
        <v>70</v>
      </c>
      <c r="C49" t="s">
        <v>76</v>
      </c>
    </row>
    <row r="50" spans="1:3">
      <c r="A50" s="95"/>
      <c r="B50" s="2" t="s">
        <v>71</v>
      </c>
      <c r="C50" t="s">
        <v>73</v>
      </c>
    </row>
  </sheetData>
  <mergeCells count="5">
    <mergeCell ref="A37:A50"/>
    <mergeCell ref="A2:A6"/>
    <mergeCell ref="A1:B1"/>
    <mergeCell ref="A8:A10"/>
    <mergeCell ref="A12:A35"/>
  </mergeCells>
  <phoneticPr fontId="9" type="noConversion"/>
  <pageMargins left="0.7" right="0.7" top="0.75" bottom="0.75" header="0.3" footer="0.3"/>
  <pageSetup paperSize="9" orientation="portrait" r:id="rId1"/>
  <ignoredErrors>
    <ignoredError sqref="I15:IV15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Conversion</vt:lpstr>
      <vt:lpstr>Sheet3</vt:lpstr>
      <vt:lpstr>Conversion!Print_Area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2010-12-22T07:42:33Z</dcterms:modified>
</cp:coreProperties>
</file>