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60" windowWidth="11970" windowHeight="3105" tabRatio="944" activeTab="0"/>
  </bookViews>
  <sheets>
    <sheet name="OSAEH26.17" sheetId="1" r:id="rId1"/>
  </sheets>
  <definedNames/>
  <calcPr fullCalcOnLoad="1"/>
</workbook>
</file>

<file path=xl/comments1.xml><?xml version="1.0" encoding="utf-8"?>
<comments xmlns="http://schemas.openxmlformats.org/spreadsheetml/2006/main">
  <authors>
    <author>Delana Louw</author>
  </authors>
  <commentList>
    <comment ref="D5" authorId="0">
      <text>
        <r>
          <rPr>
            <b/>
            <sz val="8"/>
            <rFont val="Tahoma"/>
            <family val="0"/>
          </rPr>
          <t>Delana Louw:</t>
        </r>
        <r>
          <rPr>
            <sz val="8"/>
            <rFont val="Tahoma"/>
            <family val="0"/>
          </rPr>
          <t xml:space="preserve">
1=low:  &gt;5 = very high
Importance as indication to PES</t>
        </r>
      </text>
    </comment>
    <comment ref="E5" authorId="0">
      <text>
        <r>
          <rPr>
            <b/>
            <sz val="8"/>
            <rFont val="Tahoma"/>
            <family val="0"/>
          </rPr>
          <t>Delana Louw:</t>
        </r>
        <r>
          <rPr>
            <sz val="8"/>
            <rFont val="Tahoma"/>
            <family val="0"/>
          </rPr>
          <t xml:space="preserve">
Highes importance =100%, rest lower</t>
        </r>
      </text>
    </comment>
    <comment ref="G5" authorId="0">
      <text>
        <r>
          <rPr>
            <b/>
            <sz val="8"/>
            <rFont val="Tahoma"/>
            <family val="0"/>
          </rPr>
          <t>Delana Louw:</t>
        </r>
        <r>
          <rPr>
            <sz val="8"/>
            <rFont val="Tahoma"/>
            <family val="0"/>
          </rPr>
          <t xml:space="preserve">
Importance X standardized weight</t>
        </r>
      </text>
    </comment>
    <comment ref="H5" authorId="0">
      <text>
        <r>
          <rPr>
            <b/>
            <sz val="8"/>
            <rFont val="Tahoma"/>
            <family val="0"/>
          </rPr>
          <t>Delana Louw:</t>
        </r>
        <r>
          <rPr>
            <sz val="8"/>
            <rFont val="Tahoma"/>
            <family val="0"/>
          </rPr>
          <t xml:space="preserve">
Of weighted ratings</t>
        </r>
      </text>
    </comment>
    <comment ref="C7" authorId="0">
      <text>
        <r>
          <rPr>
            <sz val="8"/>
            <rFont val="Tahoma"/>
            <family val="0"/>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0"/>
          </rPr>
          <t>Assess according to number of species with a preference for different cover types. (marginal veg, overhanging veg,  undercut banks, substrate, instream veg, water column)</t>
        </r>
      </text>
    </comment>
    <comment ref="C9" authorId="0">
      <text>
        <r>
          <rPr>
            <sz val="8"/>
            <rFont val="Tahoma"/>
            <family val="0"/>
          </rPr>
          <t>Assess according to number of species with a preference for various velocity-depth classes.  FD, FS, SS, SD</t>
        </r>
      </text>
    </comment>
    <comment ref="C10" authorId="0">
      <text>
        <r>
          <rPr>
            <sz val="8"/>
            <rFont val="Tahoma"/>
            <family val="0"/>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0"/>
          </rPr>
          <t xml:space="preserve">Assess according to the number of invertebrate taxa with different velocity requirements (Very Fast, Fast, Slow, Very Slow)
</t>
        </r>
      </text>
    </comment>
    <comment ref="D15" authorId="0">
      <text>
        <r>
          <rPr>
            <b/>
            <sz val="8"/>
            <rFont val="Tahoma"/>
            <family val="0"/>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0"/>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0"/>
          </rPr>
          <t>Delana Louw:</t>
        </r>
        <r>
          <rPr>
            <sz val="8"/>
            <rFont val="Tahoma"/>
            <family val="0"/>
          </rPr>
          <t xml:space="preserve">
1 - low confidence
2 - low to medium  confidence
3 - medium  confidence
4 - medium to high  confidence
5 - high  confidence</t>
        </r>
      </text>
    </comment>
    <comment ref="G27" authorId="0">
      <text>
        <r>
          <rPr>
            <b/>
            <sz val="8"/>
            <rFont val="Tahoma"/>
            <family val="0"/>
          </rPr>
          <t>Delana Louw:</t>
        </r>
        <r>
          <rPr>
            <sz val="8"/>
            <rFont val="Tahoma"/>
            <family val="0"/>
          </rPr>
          <t xml:space="preserve">
Importance X standardized weight</t>
        </r>
      </text>
    </comment>
    <comment ref="H27" authorId="0">
      <text>
        <r>
          <rPr>
            <b/>
            <sz val="8"/>
            <rFont val="Tahoma"/>
            <family val="0"/>
          </rPr>
          <t>Delana Louw:</t>
        </r>
        <r>
          <rPr>
            <sz val="8"/>
            <rFont val="Tahoma"/>
            <family val="0"/>
          </rPr>
          <t xml:space="preserve">
Of weighted ratings</t>
        </r>
      </text>
    </comment>
    <comment ref="C30" authorId="0">
      <text>
        <r>
          <rPr>
            <sz val="8"/>
            <rFont val="Tahoma"/>
            <family val="0"/>
          </rPr>
          <t xml:space="preserve">Low confidence (1) would be where there is derived data and very scarce data.  High confidence (5) would be where observed information as well as ecological knowledge on the biota is available .
</t>
        </r>
      </text>
    </comment>
  </commentList>
</comments>
</file>

<file path=xl/sharedStrings.xml><?xml version="1.0" encoding="utf-8"?>
<sst xmlns="http://schemas.openxmlformats.org/spreadsheetml/2006/main" count="49" uniqueCount="34">
  <si>
    <t>Weight</t>
  </si>
  <si>
    <t>RIPARIAN VEGETATION</t>
  </si>
  <si>
    <t>INSTREAM BIOTA</t>
  </si>
  <si>
    <t>FISH</t>
  </si>
  <si>
    <r>
      <t xml:space="preserve">Confidence rating for </t>
    </r>
    <r>
      <rPr>
        <b/>
        <sz val="10"/>
        <rFont val="Arial"/>
        <family val="2"/>
      </rPr>
      <t xml:space="preserve">fish </t>
    </r>
    <r>
      <rPr>
        <sz val="10"/>
        <rFont val="Arial"/>
        <family val="2"/>
      </rPr>
      <t>information</t>
    </r>
  </si>
  <si>
    <r>
      <t xml:space="preserve">Confidence rating for </t>
    </r>
    <r>
      <rPr>
        <b/>
        <sz val="10"/>
        <rFont val="Arial"/>
        <family val="2"/>
      </rPr>
      <t xml:space="preserve">macro-invertebrate </t>
    </r>
    <r>
      <rPr>
        <sz val="10"/>
        <rFont val="Arial"/>
        <family val="2"/>
      </rPr>
      <t>information</t>
    </r>
  </si>
  <si>
    <t xml:space="preserve">Average </t>
  </si>
  <si>
    <t>AQUATIC INVERTEBRATES</t>
  </si>
  <si>
    <t>ECOSTATUS</t>
  </si>
  <si>
    <t xml:space="preserve">Weight </t>
  </si>
  <si>
    <t>Standardised weight</t>
  </si>
  <si>
    <t xml:space="preserve">Weighted rating </t>
  </si>
  <si>
    <t xml:space="preserve">Confidence rating </t>
  </si>
  <si>
    <t>Proporitons</t>
  </si>
  <si>
    <t>Modified weights</t>
  </si>
  <si>
    <t>AQUATIC INVERTEBRATE ECOLOGICAL CATEGORY</t>
  </si>
  <si>
    <t>INSTREAM ECOLOGICAL CATEOGORY</t>
  </si>
  <si>
    <t>EC</t>
  </si>
  <si>
    <t>EC %</t>
  </si>
  <si>
    <t>RIPARIAN VEGETATION ECOLOGICAL CATEGORY</t>
  </si>
  <si>
    <t>INSTREAM ECOLOGICAL CATEGORY WITH CONFIDENCE</t>
  </si>
  <si>
    <t>FISH ECOLOGICAL CATEGORY</t>
  </si>
  <si>
    <t>INSTREAM  ECOLOGICAL CATEGORY (No confidence)</t>
  </si>
  <si>
    <r>
      <t xml:space="preserve">1.What is the natural diversity of </t>
    </r>
    <r>
      <rPr>
        <b/>
        <sz val="10"/>
        <rFont val="Arial"/>
        <family val="2"/>
      </rPr>
      <t>fish</t>
    </r>
    <r>
      <rPr>
        <sz val="10"/>
        <rFont val="Arial"/>
        <family val="2"/>
      </rPr>
      <t xml:space="preserve"> species with different flow requirements</t>
    </r>
  </si>
  <si>
    <r>
      <t xml:space="preserve">2.What is the natural diversity of </t>
    </r>
    <r>
      <rPr>
        <b/>
        <sz val="10"/>
        <rFont val="Arial"/>
        <family val="2"/>
      </rPr>
      <t>fish</t>
    </r>
    <r>
      <rPr>
        <sz val="10"/>
        <rFont val="Arial"/>
        <family val="2"/>
      </rPr>
      <t xml:space="preserve"> species with a preference for different cover types</t>
    </r>
  </si>
  <si>
    <r>
      <t xml:space="preserve">3.What is the natural diversity of </t>
    </r>
    <r>
      <rPr>
        <b/>
        <sz val="10"/>
        <rFont val="Arial"/>
        <family val="2"/>
      </rPr>
      <t>fish</t>
    </r>
    <r>
      <rPr>
        <sz val="10"/>
        <rFont val="Arial"/>
        <family val="2"/>
      </rPr>
      <t xml:space="preserve"> species with a preference for different flow depth classes</t>
    </r>
  </si>
  <si>
    <r>
      <t xml:space="preserve">4. What is the natural diversity  of </t>
    </r>
    <r>
      <rPr>
        <b/>
        <sz val="10"/>
        <rFont val="Arial"/>
        <family val="2"/>
      </rPr>
      <t>fish</t>
    </r>
    <r>
      <rPr>
        <sz val="10"/>
        <rFont val="Arial"/>
        <family val="2"/>
      </rPr>
      <t xml:space="preserve"> species with various tolerances to modified water quality</t>
    </r>
  </si>
  <si>
    <r>
      <t xml:space="preserve">1. What is the natural diversity of </t>
    </r>
    <r>
      <rPr>
        <b/>
        <sz val="10"/>
        <rFont val="Arial"/>
        <family val="2"/>
      </rPr>
      <t>invertebrate</t>
    </r>
    <r>
      <rPr>
        <sz val="10"/>
        <rFont val="Arial"/>
        <family val="2"/>
      </rPr>
      <t xml:space="preserve"> biotopes</t>
    </r>
  </si>
  <si>
    <r>
      <t xml:space="preserve">3. What is the natural diversity of </t>
    </r>
    <r>
      <rPr>
        <b/>
        <sz val="10"/>
        <rFont val="Arial"/>
        <family val="2"/>
      </rPr>
      <t xml:space="preserve">invertebrate </t>
    </r>
    <r>
      <rPr>
        <sz val="10"/>
        <rFont val="Arial"/>
        <family val="2"/>
      </rPr>
      <t>taxa with different tolerances to modified water quality</t>
    </r>
  </si>
  <si>
    <r>
      <t xml:space="preserve">2. What is the natural diversity of </t>
    </r>
    <r>
      <rPr>
        <b/>
        <sz val="10"/>
        <rFont val="Arial"/>
        <family val="2"/>
      </rPr>
      <t xml:space="preserve">invertebrate </t>
    </r>
    <r>
      <rPr>
        <sz val="10"/>
        <rFont val="Arial"/>
        <family val="2"/>
      </rPr>
      <t>taxa with different velocity requirements</t>
    </r>
  </si>
  <si>
    <t>Importance Score</t>
  </si>
  <si>
    <t>Confidence rating for riparian vegetation zone information</t>
  </si>
  <si>
    <t>Confidence rating for instream biological information</t>
  </si>
  <si>
    <t xml:space="preserve"> EC</t>
  </si>
</sst>
</file>

<file path=xl/styles.xml><?xml version="1.0" encoding="utf-8"?>
<styleSheet xmlns="http://schemas.openxmlformats.org/spreadsheetml/2006/main">
  <numFmts count="4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0_);\(&quot;R&quot;#,##0\)"/>
    <numFmt numFmtId="181" formatCode="&quot;R&quot;#,##0_);[Red]\(&quot;R&quot;#,##0\)"/>
    <numFmt numFmtId="182" formatCode="&quot;R&quot;#,##0.00_);\(&quot;R&quot;#,##0.00\)"/>
    <numFmt numFmtId="183" formatCode="&quot;R&quot;#,##0.00_);[Red]\(&quot;R&quot;#,##0.00\)"/>
    <numFmt numFmtId="184" formatCode="_(&quot;R&quot;* #,##0_);_(&quot;R&quot;* \(#,##0\);_(&quot;R&quot;* &quot;-&quot;_);_(@_)"/>
    <numFmt numFmtId="185" formatCode="_(&quot;R&quot;* #,##0.00_);_(&quot;R&quot;* \(#,##0.00\);_(&quot;R&quot;* &quot;-&quot;??_);_(@_)"/>
    <numFmt numFmtId="186" formatCode="&quot;R&quot;#,##0;\-&quot;R&quot;#,##0"/>
    <numFmt numFmtId="187" formatCode="&quot;R&quot;#,##0;[Red]\-&quot;R&quot;#,##0"/>
    <numFmt numFmtId="188" formatCode="&quot;R&quot;#,##0.00;\-&quot;R&quot;#,##0.00"/>
    <numFmt numFmtId="189" formatCode="&quot;R&quot;#,##0.00;[Red]\-&quot;R&quot;#,##0.00"/>
    <numFmt numFmtId="190" formatCode="_-&quot;R&quot;* #,##0_-;\-&quot;R&quot;* #,##0_-;_-&quot;R&quot;* &quot;-&quot;_-;_-@_-"/>
    <numFmt numFmtId="191" formatCode="_-&quot;R&quot;* #,##0.00_-;\-&quot;R&quot;* #,##0.00_-;_-&quot;R&quot;* &quot;-&quot;??_-;_-@_-"/>
    <numFmt numFmtId="192" formatCode="0.0"/>
    <numFmt numFmtId="193" formatCode="0.00000"/>
    <numFmt numFmtId="194" formatCode="0.0000"/>
    <numFmt numFmtId="195" formatCode="0.000"/>
    <numFmt numFmtId="196" formatCode="0.0000000"/>
    <numFmt numFmtId="197" formatCode="0.000000"/>
    <numFmt numFmtId="198" formatCode="0.00000000"/>
  </numFmts>
  <fonts count="44">
    <font>
      <sz val="8"/>
      <name val="Arial"/>
      <family val="0"/>
    </font>
    <font>
      <b/>
      <sz val="10"/>
      <name val="Arial"/>
      <family val="2"/>
    </font>
    <font>
      <u val="single"/>
      <sz val="9.6"/>
      <color indexed="12"/>
      <name val="Arial"/>
      <family val="2"/>
    </font>
    <font>
      <u val="single"/>
      <sz val="9.6"/>
      <color indexed="36"/>
      <name val="Arial"/>
      <family val="2"/>
    </font>
    <font>
      <sz val="10"/>
      <name val="Arial"/>
      <family val="2"/>
    </font>
    <font>
      <b/>
      <sz val="10"/>
      <color indexed="10"/>
      <name val="Arial"/>
      <family val="2"/>
    </font>
    <font>
      <sz val="8"/>
      <name val="Tahoma"/>
      <family val="2"/>
    </font>
    <font>
      <b/>
      <sz val="12"/>
      <name val="Arial"/>
      <family val="2"/>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theme="0" tint="-0.24997000396251678"/>
        <bgColor indexed="64"/>
      </patternFill>
    </fill>
    <fill>
      <patternFill patternType="solid">
        <fgColor indexed="4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n"/>
      <top style="thin"/>
      <bottom style="medium"/>
    </border>
    <border>
      <left style="medium"/>
      <right>
        <color indexed="63"/>
      </right>
      <top>
        <color indexed="63"/>
      </top>
      <bottom style="medium"/>
    </border>
    <border>
      <left style="thin"/>
      <right>
        <color indexed="63"/>
      </right>
      <top>
        <color indexed="63"/>
      </top>
      <bottom style="thick"/>
    </border>
    <border>
      <left style="thin"/>
      <right style="thin"/>
      <top>
        <color indexed="63"/>
      </top>
      <bottom style="thin"/>
    </border>
    <border>
      <left>
        <color indexed="63"/>
      </left>
      <right>
        <color indexed="63"/>
      </right>
      <top>
        <color indexed="63"/>
      </top>
      <bottom style="double"/>
    </border>
    <border>
      <left style="double"/>
      <right>
        <color indexed="63"/>
      </right>
      <top>
        <color indexed="63"/>
      </top>
      <bottom style="thin"/>
    </border>
    <border>
      <left style="thin"/>
      <right>
        <color indexed="63"/>
      </right>
      <top>
        <color indexed="63"/>
      </top>
      <bottom style="thin"/>
    </border>
    <border>
      <left style="medium"/>
      <right style="double"/>
      <top>
        <color indexed="63"/>
      </top>
      <bottom style="thin"/>
    </border>
    <border>
      <left style="double"/>
      <right>
        <color indexed="63"/>
      </right>
      <top style="thin"/>
      <bottom style="thin"/>
    </border>
    <border>
      <left style="thin"/>
      <right>
        <color indexed="63"/>
      </right>
      <top style="thin"/>
      <bottom style="thin"/>
    </border>
    <border>
      <left style="medium"/>
      <right style="double"/>
      <top style="thin"/>
      <bottom style="thin"/>
    </border>
    <border>
      <left style="double"/>
      <right style="medium"/>
      <top style="thin"/>
      <bottom style="medium"/>
    </border>
    <border>
      <left style="thin"/>
      <right>
        <color indexed="63"/>
      </right>
      <top style="thin"/>
      <bottom style="medium"/>
    </border>
    <border>
      <left style="medium"/>
      <right style="double"/>
      <top style="thin"/>
      <bottom style="medium"/>
    </border>
    <border>
      <left style="double"/>
      <right style="medium"/>
      <top style="medium"/>
      <bottom>
        <color indexed="63"/>
      </bottom>
    </border>
    <border>
      <left style="medium"/>
      <right>
        <color indexed="63"/>
      </right>
      <top style="medium"/>
      <bottom style="thin"/>
    </border>
    <border>
      <left style="medium"/>
      <right style="thin"/>
      <top style="thin"/>
      <bottom style="medium"/>
    </border>
    <border>
      <left>
        <color indexed="63"/>
      </left>
      <right style="medium"/>
      <top style="medium"/>
      <bottom style="thin"/>
    </border>
    <border>
      <left style="medium"/>
      <right style="double"/>
      <top style="medium"/>
      <bottom style="thin"/>
    </border>
    <border>
      <left style="medium"/>
      <right style="thin"/>
      <top style="thin"/>
      <bottom style="thin"/>
    </border>
    <border>
      <left style="medium"/>
      <right style="thin"/>
      <top>
        <color indexed="63"/>
      </top>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double"/>
      <top>
        <color indexed="63"/>
      </top>
      <bottom style="medium"/>
    </border>
    <border>
      <left>
        <color indexed="63"/>
      </left>
      <right style="double"/>
      <top>
        <color indexed="63"/>
      </top>
      <bottom style="double"/>
    </border>
    <border>
      <left style="double"/>
      <right>
        <color indexed="63"/>
      </right>
      <top style="double"/>
      <bottom style="medium"/>
    </border>
    <border>
      <left style="medium"/>
      <right style="thin"/>
      <top style="double"/>
      <bottom style="medium"/>
    </border>
    <border>
      <left style="thin"/>
      <right>
        <color indexed="63"/>
      </right>
      <top style="double"/>
      <bottom style="medium"/>
    </border>
    <border>
      <left style="medium"/>
      <right style="double"/>
      <top style="double"/>
      <bottom style="medium"/>
    </border>
    <border>
      <left style="double"/>
      <right style="medium"/>
      <top style="medium"/>
      <bottom style="double"/>
    </border>
    <border>
      <left style="thin"/>
      <right style="double"/>
      <top>
        <color indexed="63"/>
      </top>
      <bottom style="double"/>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double"/>
    </border>
    <border>
      <left>
        <color indexed="63"/>
      </left>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5">
    <xf numFmtId="0" fontId="0" fillId="0" borderId="0" xfId="0" applyAlignment="1">
      <alignment/>
    </xf>
    <xf numFmtId="0" fontId="4" fillId="0" borderId="0" xfId="0" applyFont="1" applyAlignment="1" applyProtection="1">
      <alignment horizontal="center" vertical="top"/>
      <protection/>
    </xf>
    <xf numFmtId="0" fontId="4" fillId="0" borderId="0" xfId="0" applyFont="1" applyAlignment="1" applyProtection="1">
      <alignment/>
      <protection/>
    </xf>
    <xf numFmtId="2" fontId="4" fillId="0" borderId="0" xfId="0" applyNumberFormat="1" applyFont="1" applyAlignment="1" applyProtection="1">
      <alignment/>
      <protection/>
    </xf>
    <xf numFmtId="0" fontId="4" fillId="0" borderId="0" xfId="0" applyFont="1" applyAlignment="1" applyProtection="1">
      <alignment horizontal="center"/>
      <protection/>
    </xf>
    <xf numFmtId="0" fontId="0" fillId="0" borderId="0" xfId="0" applyAlignment="1" applyProtection="1">
      <alignment/>
      <protection/>
    </xf>
    <xf numFmtId="0" fontId="4" fillId="0" borderId="0" xfId="0" applyFont="1" applyAlignment="1" applyProtection="1">
      <alignment vertical="top"/>
      <protection/>
    </xf>
    <xf numFmtId="0" fontId="4" fillId="0" borderId="0" xfId="0" applyFont="1" applyBorder="1" applyAlignment="1" applyProtection="1">
      <alignment vertical="top"/>
      <protection/>
    </xf>
    <xf numFmtId="2" fontId="1" fillId="0" borderId="10" xfId="0" applyNumberFormat="1" applyFont="1" applyBorder="1" applyAlignment="1" applyProtection="1">
      <alignment horizontal="center" vertical="center" textRotation="90" wrapText="1"/>
      <protection/>
    </xf>
    <xf numFmtId="2" fontId="1" fillId="0" borderId="11" xfId="0" applyNumberFormat="1" applyFont="1" applyBorder="1" applyAlignment="1" applyProtection="1">
      <alignment horizontal="center" vertical="center" textRotation="90" wrapText="1"/>
      <protection/>
    </xf>
    <xf numFmtId="0" fontId="4" fillId="0" borderId="0" xfId="0" applyFont="1" applyBorder="1" applyAlignment="1" applyProtection="1">
      <alignment/>
      <protection/>
    </xf>
    <xf numFmtId="2" fontId="4" fillId="0" borderId="12" xfId="0" applyNumberFormat="1" applyFont="1" applyFill="1" applyBorder="1" applyAlignment="1" applyProtection="1">
      <alignment horizontal="center"/>
      <protection/>
    </xf>
    <xf numFmtId="2" fontId="4" fillId="0" borderId="13" xfId="0" applyNumberFormat="1" applyFont="1" applyBorder="1" applyAlignment="1" applyProtection="1">
      <alignment/>
      <protection/>
    </xf>
    <xf numFmtId="2" fontId="4" fillId="0" borderId="14" xfId="0" applyNumberFormat="1" applyFont="1" applyBorder="1" applyAlignment="1" applyProtection="1">
      <alignment/>
      <protection/>
    </xf>
    <xf numFmtId="0" fontId="4" fillId="0" borderId="15" xfId="0" applyFont="1" applyBorder="1" applyAlignment="1" applyProtection="1">
      <alignment/>
      <protection/>
    </xf>
    <xf numFmtId="0" fontId="4" fillId="0" borderId="14" xfId="0" applyFont="1" applyBorder="1" applyAlignment="1" applyProtection="1">
      <alignment/>
      <protection/>
    </xf>
    <xf numFmtId="2" fontId="4" fillId="0" borderId="16" xfId="0" applyNumberFormat="1" applyFont="1" applyFill="1" applyBorder="1" applyAlignment="1" applyProtection="1">
      <alignment horizontal="center"/>
      <protection/>
    </xf>
    <xf numFmtId="2" fontId="4" fillId="0" borderId="10" xfId="0" applyNumberFormat="1" applyFont="1" applyBorder="1" applyAlignment="1" applyProtection="1">
      <alignment/>
      <protection/>
    </xf>
    <xf numFmtId="2" fontId="4" fillId="0" borderId="11" xfId="0" applyNumberFormat="1" applyFont="1" applyBorder="1" applyAlignment="1" applyProtection="1">
      <alignment/>
      <protection/>
    </xf>
    <xf numFmtId="0" fontId="4" fillId="0" borderId="17" xfId="0" applyFont="1" applyBorder="1" applyAlignment="1" applyProtection="1">
      <alignment/>
      <protection/>
    </xf>
    <xf numFmtId="0" fontId="4" fillId="0" borderId="11" xfId="0" applyFont="1" applyBorder="1" applyAlignment="1" applyProtection="1">
      <alignment/>
      <protection/>
    </xf>
    <xf numFmtId="0" fontId="1" fillId="0" borderId="18" xfId="0" applyFont="1" applyFill="1" applyBorder="1" applyAlignment="1" applyProtection="1">
      <alignment horizontal="center"/>
      <protection/>
    </xf>
    <xf numFmtId="192" fontId="4" fillId="0" borderId="15" xfId="0" applyNumberFormat="1" applyFont="1" applyBorder="1" applyAlignment="1" applyProtection="1">
      <alignment/>
      <protection/>
    </xf>
    <xf numFmtId="2" fontId="4" fillId="0" borderId="19" xfId="0" applyNumberFormat="1" applyFont="1" applyFill="1" applyBorder="1" applyAlignment="1" applyProtection="1">
      <alignment horizontal="center" wrapText="1"/>
      <protection/>
    </xf>
    <xf numFmtId="2" fontId="4" fillId="0" borderId="12" xfId="0" applyNumberFormat="1" applyFont="1" applyFill="1" applyBorder="1" applyAlignment="1" applyProtection="1">
      <alignment horizontal="center" wrapText="1"/>
      <protection/>
    </xf>
    <xf numFmtId="2" fontId="4" fillId="0" borderId="0" xfId="0" applyNumberFormat="1" applyFont="1" applyBorder="1" applyAlignment="1" applyProtection="1">
      <alignment/>
      <protection/>
    </xf>
    <xf numFmtId="2" fontId="4" fillId="0" borderId="16" xfId="0" applyNumberFormat="1" applyFont="1" applyFill="1" applyBorder="1" applyAlignment="1" applyProtection="1">
      <alignment horizontal="center" wrapText="1"/>
      <protection/>
    </xf>
    <xf numFmtId="2" fontId="4" fillId="0" borderId="0" xfId="0" applyNumberFormat="1" applyFont="1" applyFill="1" applyBorder="1" applyAlignment="1" applyProtection="1">
      <alignment/>
      <protection/>
    </xf>
    <xf numFmtId="192" fontId="4" fillId="0" borderId="0" xfId="0" applyNumberFormat="1" applyFont="1" applyFill="1" applyBorder="1" applyAlignment="1" applyProtection="1">
      <alignment horizontal="center"/>
      <protection/>
    </xf>
    <xf numFmtId="2" fontId="4" fillId="0" borderId="20" xfId="0" applyNumberFormat="1" applyFont="1" applyFill="1" applyBorder="1" applyAlignment="1" applyProtection="1">
      <alignment horizontal="center" wrapText="1"/>
      <protection/>
    </xf>
    <xf numFmtId="2" fontId="4" fillId="0" borderId="20" xfId="0" applyNumberFormat="1" applyFont="1" applyBorder="1" applyAlignment="1" applyProtection="1">
      <alignment/>
      <protection/>
    </xf>
    <xf numFmtId="0" fontId="1" fillId="0" borderId="0" xfId="0" applyFont="1" applyBorder="1" applyAlignment="1" applyProtection="1">
      <alignment/>
      <protection/>
    </xf>
    <xf numFmtId="2" fontId="4" fillId="0" borderId="0" xfId="0" applyNumberFormat="1" applyFont="1" applyFill="1" applyBorder="1" applyAlignment="1" applyProtection="1">
      <alignment horizontal="center" wrapText="1"/>
      <protection/>
    </xf>
    <xf numFmtId="2" fontId="1" fillId="0" borderId="0" xfId="0" applyNumberFormat="1" applyFont="1" applyBorder="1" applyAlignment="1" applyProtection="1">
      <alignment/>
      <protection/>
    </xf>
    <xf numFmtId="192" fontId="1" fillId="0" borderId="0" xfId="0" applyNumberFormat="1"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21" xfId="0" applyFont="1" applyBorder="1" applyAlignment="1" applyProtection="1">
      <alignment horizontal="left"/>
      <protection/>
    </xf>
    <xf numFmtId="2" fontId="4" fillId="0" borderId="22" xfId="0" applyNumberFormat="1" applyFont="1" applyBorder="1" applyAlignment="1" applyProtection="1">
      <alignment horizontal="center"/>
      <protection/>
    </xf>
    <xf numFmtId="2" fontId="4" fillId="0" borderId="23" xfId="0" applyNumberFormat="1" applyFont="1" applyBorder="1" applyAlignment="1" applyProtection="1">
      <alignment horizontal="center"/>
      <protection/>
    </xf>
    <xf numFmtId="0" fontId="4" fillId="0" borderId="24" xfId="0" applyFont="1" applyBorder="1" applyAlignment="1" applyProtection="1">
      <alignment horizontal="left"/>
      <protection/>
    </xf>
    <xf numFmtId="2" fontId="4" fillId="0" borderId="25" xfId="0" applyNumberFormat="1" applyFont="1" applyBorder="1" applyAlignment="1" applyProtection="1">
      <alignment horizontal="center"/>
      <protection/>
    </xf>
    <xf numFmtId="2" fontId="4" fillId="0" borderId="26" xfId="0" applyNumberFormat="1" applyFont="1" applyBorder="1" applyAlignment="1" applyProtection="1">
      <alignment horizontal="center"/>
      <protection/>
    </xf>
    <xf numFmtId="0" fontId="4" fillId="0" borderId="27" xfId="0" applyFont="1" applyBorder="1" applyAlignment="1" applyProtection="1">
      <alignment horizontal="center"/>
      <protection/>
    </xf>
    <xf numFmtId="2" fontId="4" fillId="0" borderId="28" xfId="0" applyNumberFormat="1" applyFont="1" applyBorder="1" applyAlignment="1" applyProtection="1">
      <alignment horizontal="center"/>
      <protection/>
    </xf>
    <xf numFmtId="2" fontId="4" fillId="0" borderId="29" xfId="0" applyNumberFormat="1" applyFont="1" applyBorder="1" applyAlignment="1" applyProtection="1">
      <alignment horizontal="center"/>
      <protection/>
    </xf>
    <xf numFmtId="0" fontId="1" fillId="0" borderId="30" xfId="0" applyFont="1" applyBorder="1" applyAlignment="1" applyProtection="1">
      <alignment horizontal="center" vertical="top"/>
      <protection/>
    </xf>
    <xf numFmtId="0" fontId="1" fillId="0" borderId="31" xfId="0" applyFont="1" applyBorder="1" applyAlignment="1" applyProtection="1">
      <alignment horizontal="left"/>
      <protection/>
    </xf>
    <xf numFmtId="2" fontId="1" fillId="0" borderId="20" xfId="0" applyNumberFormat="1" applyFont="1" applyBorder="1" applyAlignment="1" applyProtection="1">
      <alignment/>
      <protection/>
    </xf>
    <xf numFmtId="2" fontId="4" fillId="0" borderId="0" xfId="0" applyNumberFormat="1" applyFont="1" applyFill="1" applyAlignment="1" applyProtection="1">
      <alignment/>
      <protection/>
    </xf>
    <xf numFmtId="0" fontId="4" fillId="0" borderId="0" xfId="0" applyFont="1" applyFill="1" applyAlignment="1" applyProtection="1">
      <alignment/>
      <protection/>
    </xf>
    <xf numFmtId="0" fontId="4" fillId="0" borderId="32" xfId="0" applyFont="1" applyFill="1" applyBorder="1" applyAlignment="1" applyProtection="1">
      <alignment horizontal="center"/>
      <protection/>
    </xf>
    <xf numFmtId="2" fontId="4" fillId="0" borderId="33" xfId="0" applyNumberFormat="1" applyFont="1" applyBorder="1" applyAlignment="1" applyProtection="1">
      <alignment horizontal="center"/>
      <protection/>
    </xf>
    <xf numFmtId="2" fontId="1" fillId="0" borderId="34" xfId="0" applyNumberFormat="1" applyFont="1" applyBorder="1" applyAlignment="1" applyProtection="1">
      <alignment horizontal="center"/>
      <protection/>
    </xf>
    <xf numFmtId="0" fontId="4" fillId="0" borderId="0" xfId="0" applyFont="1" applyBorder="1" applyAlignment="1" applyProtection="1">
      <alignment horizontal="center"/>
      <protection/>
    </xf>
    <xf numFmtId="2" fontId="4" fillId="0" borderId="0" xfId="0" applyNumberFormat="1" applyFont="1" applyBorder="1" applyAlignment="1" applyProtection="1">
      <alignment horizontal="center"/>
      <protection/>
    </xf>
    <xf numFmtId="2"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4" fillId="33" borderId="35" xfId="0" applyFont="1" applyFill="1" applyBorder="1" applyAlignment="1" applyProtection="1">
      <alignment horizontal="center" wrapText="1"/>
      <protection locked="0"/>
    </xf>
    <xf numFmtId="0" fontId="4" fillId="33" borderId="36" xfId="0" applyFont="1" applyFill="1" applyBorder="1" applyAlignment="1" applyProtection="1">
      <alignment horizontal="center"/>
      <protection locked="0"/>
    </xf>
    <xf numFmtId="0" fontId="4" fillId="33" borderId="35" xfId="0" applyFont="1" applyFill="1" applyBorder="1" applyAlignment="1" applyProtection="1">
      <alignment horizontal="center"/>
      <protection locked="0"/>
    </xf>
    <xf numFmtId="0" fontId="4" fillId="34" borderId="32" xfId="0" applyFont="1" applyFill="1" applyBorder="1" applyAlignment="1" applyProtection="1">
      <alignment horizontal="center"/>
      <protection/>
    </xf>
    <xf numFmtId="0" fontId="4" fillId="33" borderId="32" xfId="0" applyFont="1" applyFill="1" applyBorder="1" applyAlignment="1" applyProtection="1">
      <alignment horizontal="center" wrapText="1"/>
      <protection locked="0"/>
    </xf>
    <xf numFmtId="0" fontId="5" fillId="0" borderId="0" xfId="0" applyFont="1" applyBorder="1" applyAlignment="1" applyProtection="1">
      <alignment/>
      <protection/>
    </xf>
    <xf numFmtId="0" fontId="4" fillId="0" borderId="0" xfId="0" applyFont="1" applyFill="1" applyBorder="1" applyAlignment="1" applyProtection="1">
      <alignment/>
      <protection/>
    </xf>
    <xf numFmtId="0" fontId="4" fillId="0" borderId="15" xfId="0" applyFont="1" applyBorder="1" applyAlignment="1" applyProtection="1">
      <alignment horizontal="left" vertical="center" wrapText="1"/>
      <protection/>
    </xf>
    <xf numFmtId="0" fontId="4" fillId="0" borderId="37" xfId="0" applyFont="1" applyBorder="1" applyAlignment="1" applyProtection="1">
      <alignment/>
      <protection/>
    </xf>
    <xf numFmtId="0" fontId="4" fillId="0" borderId="17" xfId="0" applyFont="1" applyBorder="1" applyAlignment="1" applyProtection="1">
      <alignment horizontal="left" vertical="center" wrapText="1"/>
      <protection/>
    </xf>
    <xf numFmtId="194" fontId="4" fillId="0" borderId="38" xfId="0" applyNumberFormat="1" applyFont="1" applyBorder="1" applyAlignment="1" applyProtection="1">
      <alignment/>
      <protection/>
    </xf>
    <xf numFmtId="194" fontId="1" fillId="0" borderId="37" xfId="0" applyNumberFormat="1" applyFont="1" applyBorder="1" applyAlignment="1" applyProtection="1">
      <alignment/>
      <protection/>
    </xf>
    <xf numFmtId="0" fontId="1" fillId="0" borderId="38" xfId="0" applyFont="1" applyBorder="1" applyAlignment="1" applyProtection="1">
      <alignment/>
      <protection/>
    </xf>
    <xf numFmtId="0" fontId="1" fillId="0" borderId="17" xfId="0" applyFont="1" applyBorder="1" applyAlignment="1" applyProtection="1">
      <alignment/>
      <protection/>
    </xf>
    <xf numFmtId="0" fontId="1" fillId="0" borderId="17" xfId="0" applyFont="1" applyBorder="1" applyAlignment="1" applyProtection="1">
      <alignment horizontal="center"/>
      <protection/>
    </xf>
    <xf numFmtId="0" fontId="4" fillId="0" borderId="39" xfId="0" applyFont="1" applyBorder="1" applyAlignment="1" applyProtection="1">
      <alignment horizontal="center"/>
      <protection/>
    </xf>
    <xf numFmtId="2" fontId="4" fillId="0" borderId="39" xfId="0" applyNumberFormat="1" applyFont="1" applyFill="1" applyBorder="1" applyAlignment="1" applyProtection="1">
      <alignment horizontal="center" wrapText="1"/>
      <protection/>
    </xf>
    <xf numFmtId="2" fontId="4" fillId="0" borderId="39" xfId="0" applyNumberFormat="1" applyFont="1" applyBorder="1" applyAlignment="1" applyProtection="1">
      <alignment/>
      <protection/>
    </xf>
    <xf numFmtId="192" fontId="1" fillId="0" borderId="17" xfId="0" applyNumberFormat="1" applyFont="1" applyFill="1" applyBorder="1" applyAlignment="1" applyProtection="1">
      <alignment/>
      <protection/>
    </xf>
    <xf numFmtId="0" fontId="1" fillId="0" borderId="11" xfId="0" applyFont="1" applyFill="1" applyBorder="1" applyAlignment="1" applyProtection="1">
      <alignment horizontal="center"/>
      <protection/>
    </xf>
    <xf numFmtId="0" fontId="1" fillId="0" borderId="38" xfId="0" applyFont="1" applyFill="1" applyBorder="1" applyAlignment="1" applyProtection="1">
      <alignment horizontal="center"/>
      <protection/>
    </xf>
    <xf numFmtId="0" fontId="1" fillId="35" borderId="40" xfId="0" applyFont="1" applyFill="1" applyBorder="1" applyAlignment="1" applyProtection="1">
      <alignment horizontal="center" vertical="center" wrapText="1"/>
      <protection/>
    </xf>
    <xf numFmtId="0" fontId="1" fillId="35" borderId="41" xfId="0" applyFont="1" applyFill="1" applyBorder="1" applyAlignment="1" applyProtection="1">
      <alignment horizontal="center" vertical="center" textRotation="90" wrapText="1"/>
      <protection/>
    </xf>
    <xf numFmtId="0" fontId="1" fillId="35" borderId="42" xfId="0" applyFont="1" applyFill="1" applyBorder="1" applyAlignment="1" applyProtection="1">
      <alignment horizontal="center" vertical="center" textRotation="90" wrapText="1"/>
      <protection/>
    </xf>
    <xf numFmtId="2" fontId="1" fillId="35" borderId="42" xfId="0" applyNumberFormat="1" applyFont="1" applyFill="1" applyBorder="1" applyAlignment="1" applyProtection="1">
      <alignment horizontal="center" vertical="center" textRotation="90" wrapText="1"/>
      <protection/>
    </xf>
    <xf numFmtId="2" fontId="1" fillId="35" borderId="43" xfId="0" applyNumberFormat="1" applyFont="1" applyFill="1" applyBorder="1" applyAlignment="1" applyProtection="1">
      <alignment horizontal="center" vertical="center" textRotation="90" wrapText="1"/>
      <protection/>
    </xf>
    <xf numFmtId="0" fontId="1" fillId="35" borderId="43" xfId="0" applyFont="1" applyFill="1" applyBorder="1" applyAlignment="1" applyProtection="1">
      <alignment horizontal="center" vertical="center" textRotation="90" wrapText="1"/>
      <protection/>
    </xf>
    <xf numFmtId="0" fontId="1" fillId="35" borderId="44" xfId="0" applyFont="1" applyFill="1" applyBorder="1" applyAlignment="1" applyProtection="1">
      <alignment horizontal="center" vertical="center" textRotation="90" wrapText="1"/>
      <protection/>
    </xf>
    <xf numFmtId="0" fontId="1" fillId="0" borderId="44" xfId="0" applyFont="1" applyFill="1" applyBorder="1" applyAlignment="1" applyProtection="1">
      <alignment horizontal="center"/>
      <protection/>
    </xf>
    <xf numFmtId="0" fontId="1" fillId="0" borderId="40" xfId="0" applyFont="1" applyBorder="1" applyAlignment="1" applyProtection="1">
      <alignment/>
      <protection/>
    </xf>
    <xf numFmtId="0" fontId="4" fillId="0" borderId="41" xfId="0" applyFont="1" applyFill="1" applyBorder="1" applyAlignment="1" applyProtection="1">
      <alignment horizontal="center" wrapText="1"/>
      <protection/>
    </xf>
    <xf numFmtId="0" fontId="4" fillId="0" borderId="42" xfId="0" applyFont="1" applyFill="1" applyBorder="1" applyAlignment="1" applyProtection="1">
      <alignment horizontal="center" wrapText="1"/>
      <protection/>
    </xf>
    <xf numFmtId="2" fontId="4" fillId="0" borderId="42" xfId="0" applyNumberFormat="1" applyFont="1" applyFill="1" applyBorder="1" applyAlignment="1" applyProtection="1">
      <alignment horizontal="center"/>
      <protection/>
    </xf>
    <xf numFmtId="2" fontId="4" fillId="0" borderId="42" xfId="0" applyNumberFormat="1" applyFont="1" applyBorder="1" applyAlignment="1" applyProtection="1">
      <alignment/>
      <protection/>
    </xf>
    <xf numFmtId="2" fontId="4" fillId="0" borderId="43" xfId="0" applyNumberFormat="1" applyFont="1" applyBorder="1" applyAlignment="1" applyProtection="1">
      <alignment/>
      <protection/>
    </xf>
    <xf numFmtId="192" fontId="1" fillId="33" borderId="41" xfId="0" applyNumberFormat="1" applyFont="1" applyFill="1" applyBorder="1" applyAlignment="1" applyProtection="1">
      <alignment/>
      <protection locked="0"/>
    </xf>
    <xf numFmtId="0" fontId="1" fillId="0" borderId="40" xfId="0" applyFont="1" applyBorder="1" applyAlignment="1" applyProtection="1">
      <alignment horizontal="center"/>
      <protection/>
    </xf>
    <xf numFmtId="0" fontId="4" fillId="0" borderId="45" xfId="0" applyFont="1" applyBorder="1" applyAlignment="1" applyProtection="1">
      <alignment horizontal="center"/>
      <protection/>
    </xf>
    <xf numFmtId="2" fontId="4" fillId="0" borderId="42" xfId="0" applyNumberFormat="1" applyFont="1" applyFill="1" applyBorder="1" applyAlignment="1" applyProtection="1">
      <alignment horizontal="center" wrapText="1"/>
      <protection/>
    </xf>
    <xf numFmtId="2" fontId="4" fillId="0" borderId="45" xfId="0" applyNumberFormat="1" applyFont="1" applyBorder="1" applyAlignment="1" applyProtection="1">
      <alignment/>
      <protection/>
    </xf>
    <xf numFmtId="0" fontId="4" fillId="33" borderId="36" xfId="0" applyFont="1" applyFill="1" applyBorder="1" applyAlignment="1" applyProtection="1">
      <alignment horizontal="center" wrapText="1"/>
      <protection locked="0"/>
    </xf>
    <xf numFmtId="0" fontId="4" fillId="33" borderId="19" xfId="0" applyFont="1" applyFill="1" applyBorder="1" applyAlignment="1" applyProtection="1">
      <alignment horizontal="center" wrapText="1"/>
      <protection locked="0"/>
    </xf>
    <xf numFmtId="2" fontId="4" fillId="0" borderId="19" xfId="0" applyNumberFormat="1" applyFont="1" applyFill="1" applyBorder="1" applyAlignment="1" applyProtection="1">
      <alignment horizontal="center"/>
      <protection/>
    </xf>
    <xf numFmtId="0" fontId="4" fillId="0" borderId="46" xfId="0" applyFont="1" applyBorder="1" applyAlignment="1" applyProtection="1">
      <alignment horizontal="left"/>
      <protection/>
    </xf>
    <xf numFmtId="2" fontId="4" fillId="0" borderId="47" xfId="0" applyNumberFormat="1" applyFont="1" applyBorder="1" applyAlignment="1" applyProtection="1">
      <alignment horizontal="center"/>
      <protection/>
    </xf>
    <xf numFmtId="0" fontId="4" fillId="0" borderId="48" xfId="0" applyFont="1" applyBorder="1" applyAlignment="1" applyProtection="1">
      <alignment horizontal="left"/>
      <protection/>
    </xf>
    <xf numFmtId="2" fontId="4" fillId="0" borderId="49" xfId="0" applyNumberFormat="1" applyFont="1" applyBorder="1" applyAlignment="1" applyProtection="1">
      <alignment horizontal="center"/>
      <protection/>
    </xf>
    <xf numFmtId="0" fontId="4" fillId="0" borderId="50" xfId="0" applyFont="1" applyBorder="1" applyAlignment="1" applyProtection="1">
      <alignment horizontal="center"/>
      <protection/>
    </xf>
    <xf numFmtId="2" fontId="4" fillId="0" borderId="50" xfId="0" applyNumberFormat="1" applyFont="1" applyBorder="1" applyAlignment="1" applyProtection="1">
      <alignment horizontal="center"/>
      <protection/>
    </xf>
    <xf numFmtId="0" fontId="1" fillId="0" borderId="51" xfId="0" applyFont="1" applyBorder="1" applyAlignment="1" applyProtection="1">
      <alignment horizontal="center" vertical="top"/>
      <protection/>
    </xf>
    <xf numFmtId="2" fontId="1" fillId="0" borderId="49" xfId="0" applyNumberFormat="1" applyFont="1" applyBorder="1" applyAlignment="1" applyProtection="1">
      <alignment horizontal="center"/>
      <protection/>
    </xf>
    <xf numFmtId="2" fontId="4" fillId="35" borderId="52" xfId="0" applyNumberFormat="1" applyFont="1" applyFill="1" applyBorder="1" applyAlignment="1" applyProtection="1">
      <alignment/>
      <protection/>
    </xf>
    <xf numFmtId="2" fontId="4" fillId="35" borderId="52" xfId="0" applyNumberFormat="1" applyFont="1" applyFill="1" applyBorder="1" applyAlignment="1" applyProtection="1">
      <alignment horizontal="center" wrapText="1"/>
      <protection/>
    </xf>
    <xf numFmtId="2" fontId="1" fillId="35" borderId="52" xfId="0" applyNumberFormat="1" applyFont="1" applyFill="1" applyBorder="1" applyAlignment="1" applyProtection="1">
      <alignment/>
      <protection/>
    </xf>
    <xf numFmtId="2" fontId="1" fillId="35" borderId="53" xfId="0" applyNumberFormat="1" applyFont="1" applyFill="1" applyBorder="1" applyAlignment="1" applyProtection="1">
      <alignment horizontal="center" vertical="center" textRotation="90" wrapText="1"/>
      <protection/>
    </xf>
    <xf numFmtId="0" fontId="1" fillId="35" borderId="53" xfId="0" applyFont="1" applyFill="1" applyBorder="1" applyAlignment="1" applyProtection="1">
      <alignment horizontal="center" vertical="top"/>
      <protection/>
    </xf>
    <xf numFmtId="2" fontId="4" fillId="35" borderId="39" xfId="0" applyNumberFormat="1" applyFont="1" applyFill="1" applyBorder="1" applyAlignment="1" applyProtection="1">
      <alignment/>
      <protection/>
    </xf>
    <xf numFmtId="2" fontId="4" fillId="35" borderId="39" xfId="0" applyNumberFormat="1" applyFont="1" applyFill="1" applyBorder="1" applyAlignment="1" applyProtection="1">
      <alignment horizontal="center" wrapText="1"/>
      <protection/>
    </xf>
    <xf numFmtId="2" fontId="1" fillId="35" borderId="39" xfId="0" applyNumberFormat="1" applyFont="1" applyFill="1" applyBorder="1" applyAlignment="1" applyProtection="1">
      <alignment/>
      <protection/>
    </xf>
    <xf numFmtId="0" fontId="1" fillId="35" borderId="38" xfId="0" applyFont="1" applyFill="1" applyBorder="1" applyAlignment="1" applyProtection="1">
      <alignment horizontal="center"/>
      <protection/>
    </xf>
    <xf numFmtId="0" fontId="1" fillId="0" borderId="54" xfId="0" applyFont="1" applyBorder="1" applyAlignment="1" applyProtection="1">
      <alignment horizontal="center" vertical="center" textRotation="90" wrapText="1"/>
      <protection/>
    </xf>
    <xf numFmtId="0" fontId="1" fillId="0" borderId="55" xfId="0" applyFont="1" applyFill="1" applyBorder="1" applyAlignment="1" applyProtection="1">
      <alignment horizontal="center"/>
      <protection/>
    </xf>
    <xf numFmtId="192" fontId="1" fillId="33" borderId="17" xfId="0" applyNumberFormat="1" applyFont="1" applyFill="1" applyBorder="1" applyAlignment="1" applyProtection="1">
      <alignment/>
      <protection locked="0"/>
    </xf>
    <xf numFmtId="0" fontId="1" fillId="35" borderId="53" xfId="0" applyFont="1" applyFill="1" applyBorder="1" applyAlignment="1" applyProtection="1">
      <alignment horizontal="center" vertical="center"/>
      <protection/>
    </xf>
    <xf numFmtId="0" fontId="1" fillId="35" borderId="56" xfId="0" applyFont="1" applyFill="1" applyBorder="1" applyAlignment="1" applyProtection="1">
      <alignment horizontal="center" vertical="center" wrapText="1"/>
      <protection/>
    </xf>
    <xf numFmtId="0" fontId="1" fillId="35" borderId="57" xfId="0" applyFont="1" applyFill="1" applyBorder="1" applyAlignment="1" applyProtection="1">
      <alignment horizontal="center" vertical="center" textRotation="90" wrapText="1"/>
      <protection/>
    </xf>
    <xf numFmtId="0" fontId="1" fillId="35" borderId="58" xfId="0" applyFont="1" applyFill="1" applyBorder="1" applyAlignment="1" applyProtection="1">
      <alignment horizontal="center" vertical="center" textRotation="90" wrapText="1"/>
      <protection/>
    </xf>
    <xf numFmtId="2" fontId="4" fillId="35" borderId="0" xfId="0" applyNumberFormat="1" applyFont="1" applyFill="1" applyAlignment="1" applyProtection="1">
      <alignment/>
      <protection/>
    </xf>
    <xf numFmtId="2" fontId="1" fillId="35" borderId="59" xfId="0" applyNumberFormat="1" applyFont="1" applyFill="1" applyBorder="1" applyAlignment="1" applyProtection="1">
      <alignment horizontal="center" vertical="center" textRotation="90" wrapText="1"/>
      <protection/>
    </xf>
    <xf numFmtId="0" fontId="1" fillId="35" borderId="60" xfId="0" applyFont="1" applyFill="1" applyBorder="1" applyAlignment="1" applyProtection="1">
      <alignment horizontal="center" vertical="top"/>
      <protection/>
    </xf>
    <xf numFmtId="0" fontId="1" fillId="35" borderId="61" xfId="0" applyFont="1" applyFill="1" applyBorder="1" applyAlignment="1" applyProtection="1">
      <alignment horizontal="center"/>
      <protection/>
    </xf>
    <xf numFmtId="0" fontId="4" fillId="0" borderId="36" xfId="0" applyFont="1" applyFill="1" applyBorder="1" applyAlignment="1" applyProtection="1">
      <alignment horizontal="center"/>
      <protection/>
    </xf>
    <xf numFmtId="0" fontId="7" fillId="0" borderId="0" xfId="0" applyFont="1" applyAlignment="1" applyProtection="1">
      <alignment/>
      <protection/>
    </xf>
    <xf numFmtId="0" fontId="1" fillId="36" borderId="13" xfId="0" applyFont="1" applyFill="1" applyBorder="1" applyAlignment="1" applyProtection="1">
      <alignment/>
      <protection locked="0"/>
    </xf>
    <xf numFmtId="0" fontId="1" fillId="37" borderId="40" xfId="0" applyFont="1" applyFill="1" applyBorder="1" applyAlignment="1" applyProtection="1">
      <alignment horizontal="center" vertical="top"/>
      <protection/>
    </xf>
    <xf numFmtId="0" fontId="1" fillId="37" borderId="45" xfId="0" applyFont="1" applyFill="1" applyBorder="1" applyAlignment="1" applyProtection="1">
      <alignment horizontal="center" vertical="top"/>
      <protection/>
    </xf>
    <xf numFmtId="0" fontId="1" fillId="37" borderId="62" xfId="0" applyFont="1" applyFill="1" applyBorder="1" applyAlignment="1" applyProtection="1">
      <alignment horizontal="center" vertical="top"/>
      <protection/>
    </xf>
    <xf numFmtId="0" fontId="1" fillId="37" borderId="17" xfId="0" applyFont="1" applyFill="1" applyBorder="1" applyAlignment="1" applyProtection="1">
      <alignment horizontal="center"/>
      <protection/>
    </xf>
    <xf numFmtId="0" fontId="1" fillId="37" borderId="39" xfId="0" applyFont="1" applyFill="1" applyBorder="1" applyAlignment="1" applyProtection="1">
      <alignment horizontal="center"/>
      <protection/>
    </xf>
    <xf numFmtId="0" fontId="1" fillId="37" borderId="63" xfId="0" applyFont="1" applyFill="1" applyBorder="1" applyAlignment="1" applyProtection="1">
      <alignment horizontal="center"/>
      <protection/>
    </xf>
    <xf numFmtId="0" fontId="1" fillId="0" borderId="0" xfId="0" applyFont="1" applyBorder="1" applyAlignment="1" applyProtection="1">
      <alignment horizontal="center" vertical="top"/>
      <protection/>
    </xf>
    <xf numFmtId="0" fontId="4" fillId="0" borderId="0" xfId="0" applyFont="1" applyBorder="1" applyAlignment="1" applyProtection="1">
      <alignment/>
      <protection/>
    </xf>
    <xf numFmtId="0" fontId="1" fillId="0" borderId="31" xfId="0" applyFont="1" applyBorder="1" applyAlignment="1" applyProtection="1">
      <alignment horizontal="left"/>
      <protection/>
    </xf>
    <xf numFmtId="0" fontId="4" fillId="0" borderId="33" xfId="0" applyFont="1" applyBorder="1" applyAlignment="1" applyProtection="1">
      <alignment horizontal="left"/>
      <protection/>
    </xf>
    <xf numFmtId="0" fontId="1" fillId="35" borderId="17" xfId="0" applyFont="1" applyFill="1" applyBorder="1" applyAlignment="1" applyProtection="1">
      <alignment horizontal="left" wrapText="1"/>
      <protection/>
    </xf>
    <xf numFmtId="0" fontId="4" fillId="35" borderId="63" xfId="0" applyFont="1" applyFill="1" applyBorder="1" applyAlignment="1" applyProtection="1">
      <alignment horizontal="left"/>
      <protection/>
    </xf>
    <xf numFmtId="0" fontId="1" fillId="35" borderId="64" xfId="0" applyFont="1" applyFill="1" applyBorder="1" applyAlignment="1" applyProtection="1">
      <alignment horizontal="left" wrapText="1"/>
      <protection/>
    </xf>
    <xf numFmtId="0" fontId="4" fillId="35" borderId="65"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BF43"/>
  <sheetViews>
    <sheetView tabSelected="1" zoomScalePageLayoutView="0" workbookViewId="0" topLeftCell="A1">
      <selection activeCell="Q19" sqref="Q19"/>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31" t="s">
        <v>3</v>
      </c>
      <c r="D6" s="132"/>
      <c r="E6" s="132"/>
      <c r="F6" s="132"/>
      <c r="G6" s="132"/>
      <c r="H6" s="132"/>
      <c r="I6" s="132"/>
      <c r="J6" s="132"/>
      <c r="K6" s="132"/>
      <c r="L6" s="133"/>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5.5">
      <c r="B7" s="10"/>
      <c r="C7" s="64" t="s">
        <v>23</v>
      </c>
      <c r="D7" s="97">
        <v>4</v>
      </c>
      <c r="E7" s="98">
        <v>100</v>
      </c>
      <c r="F7" s="99">
        <f>E7/$E$11</f>
        <v>0.30303030303030304</v>
      </c>
      <c r="G7" s="99">
        <f>(D7*F7)</f>
        <v>1.2121212121212122</v>
      </c>
      <c r="H7" s="12"/>
      <c r="I7" s="13"/>
      <c r="J7" s="14"/>
      <c r="K7" s="15"/>
      <c r="L7" s="65"/>
    </row>
    <row r="8" spans="2:12" ht="25.5">
      <c r="B8" s="10"/>
      <c r="C8" s="64" t="s">
        <v>24</v>
      </c>
      <c r="D8" s="57">
        <v>3</v>
      </c>
      <c r="E8" s="98">
        <v>80</v>
      </c>
      <c r="F8" s="11">
        <f>E8/$E$11</f>
        <v>0.24242424242424243</v>
      </c>
      <c r="G8" s="11">
        <f>(D8*F8)</f>
        <v>0.7272727272727273</v>
      </c>
      <c r="H8" s="12"/>
      <c r="I8" s="13"/>
      <c r="J8" s="14"/>
      <c r="K8" s="15"/>
      <c r="L8" s="65"/>
    </row>
    <row r="9" spans="2:12" ht="25.5">
      <c r="B9" s="10"/>
      <c r="C9" s="64" t="s">
        <v>25</v>
      </c>
      <c r="D9" s="57">
        <v>4</v>
      </c>
      <c r="E9" s="98">
        <v>90</v>
      </c>
      <c r="F9" s="11">
        <f>E9/$E$11</f>
        <v>0.2727272727272727</v>
      </c>
      <c r="G9" s="11">
        <f>(D9*F9)</f>
        <v>1.0909090909090908</v>
      </c>
      <c r="H9" s="12"/>
      <c r="I9" s="13"/>
      <c r="J9" s="14"/>
      <c r="K9" s="15"/>
      <c r="L9" s="65"/>
    </row>
    <row r="10" spans="2:13" ht="26.25" thickBot="1">
      <c r="B10" s="10"/>
      <c r="C10" s="66" t="s">
        <v>26</v>
      </c>
      <c r="D10" s="61">
        <v>2</v>
      </c>
      <c r="E10" s="98">
        <v>60</v>
      </c>
      <c r="F10" s="16">
        <f>E10/$E$11</f>
        <v>0.18181818181818182</v>
      </c>
      <c r="G10" s="16">
        <f>(D10*F10)</f>
        <v>0.36363636363636365</v>
      </c>
      <c r="H10" s="17"/>
      <c r="I10" s="18"/>
      <c r="J10" s="19"/>
      <c r="K10" s="20"/>
      <c r="L10" s="67"/>
      <c r="M10" s="3"/>
    </row>
    <row r="11" spans="2:13" ht="13.5" thickBot="1">
      <c r="B11" s="10"/>
      <c r="C11" s="86" t="s">
        <v>21</v>
      </c>
      <c r="D11" s="87">
        <f>SUM(D7:D10)</f>
        <v>13</v>
      </c>
      <c r="E11" s="88">
        <f>SUM(E7:E10)</f>
        <v>330</v>
      </c>
      <c r="F11" s="89">
        <f>E11/$E$11</f>
        <v>1</v>
      </c>
      <c r="G11" s="89"/>
      <c r="H11" s="90">
        <f>AVERAGE(G7:G10)</f>
        <v>0.8484848484848485</v>
      </c>
      <c r="I11" s="91">
        <f>H11/$H$16</f>
        <v>0.41779279279279286</v>
      </c>
      <c r="J11" s="92">
        <v>79.5</v>
      </c>
      <c r="K11" s="21" t="str">
        <f>IF(J11&gt;89.5,"A",IF(J11&gt;79.5,"B",IF(J11&gt;59.5,"C",IF(J11&gt;39.5,"D",IF(J11&gt;19.5,"E",IF(J11&gt;=0,"F"))))))</f>
        <v>C</v>
      </c>
      <c r="L11" s="85" t="str">
        <f>IF(AND(87.4&lt;J11,J11&lt;92.01),"A/B",IF(AND(77.4&lt;J11,J11&lt;82.01),"B/C",IF(AND(57.4&lt;J11,J11&lt;62.01),"C/D",IF(AND(37.4&lt;J11,J11&lt;42.01),"D/E",IF(AND(17.4&lt;J11,J11&lt;22.01),"E/F",K11)))))</f>
        <v>B/C</v>
      </c>
      <c r="M11" s="3"/>
    </row>
    <row r="12" spans="2:13" ht="13.5" thickBot="1">
      <c r="B12" s="10"/>
      <c r="C12" s="134" t="s">
        <v>7</v>
      </c>
      <c r="D12" s="135"/>
      <c r="E12" s="135"/>
      <c r="F12" s="135"/>
      <c r="G12" s="135"/>
      <c r="H12" s="135"/>
      <c r="I12" s="135"/>
      <c r="J12" s="135"/>
      <c r="K12" s="135"/>
      <c r="L12" s="136"/>
      <c r="M12" s="3"/>
    </row>
    <row r="13" spans="2:13" ht="12.75">
      <c r="B13" s="10"/>
      <c r="C13" s="64" t="s">
        <v>27</v>
      </c>
      <c r="D13" s="97">
        <v>3</v>
      </c>
      <c r="E13" s="98">
        <v>75</v>
      </c>
      <c r="F13" s="23">
        <f>E13/$E$16</f>
        <v>0.2830188679245283</v>
      </c>
      <c r="G13" s="23">
        <f>(D13*F13)</f>
        <v>0.8490566037735849</v>
      </c>
      <c r="H13" s="12"/>
      <c r="I13" s="13"/>
      <c r="J13" s="22"/>
      <c r="K13" s="15"/>
      <c r="L13" s="68"/>
      <c r="M13" s="3"/>
    </row>
    <row r="14" spans="2:13" ht="25.5">
      <c r="B14" s="10"/>
      <c r="C14" s="64" t="s">
        <v>29</v>
      </c>
      <c r="D14" s="57">
        <v>3.5</v>
      </c>
      <c r="E14" s="98">
        <v>90</v>
      </c>
      <c r="F14" s="24">
        <f>E14/$E$16</f>
        <v>0.33962264150943394</v>
      </c>
      <c r="G14" s="24">
        <f>(D14*F14)</f>
        <v>1.1886792452830188</v>
      </c>
      <c r="H14" s="25"/>
      <c r="I14" s="13"/>
      <c r="J14" s="22"/>
      <c r="K14" s="15"/>
      <c r="L14" s="68"/>
      <c r="M14" s="3"/>
    </row>
    <row r="15" spans="2:13" ht="26.25" thickBot="1">
      <c r="B15" s="10"/>
      <c r="C15" s="66" t="s">
        <v>28</v>
      </c>
      <c r="D15" s="61">
        <v>4</v>
      </c>
      <c r="E15" s="98">
        <v>100</v>
      </c>
      <c r="F15" s="26">
        <f>E15/$E$16</f>
        <v>0.37735849056603776</v>
      </c>
      <c r="G15" s="26">
        <f>(D15*F15)</f>
        <v>1.509433962264151</v>
      </c>
      <c r="H15" s="17">
        <f>AVERAGE(G13:G15)</f>
        <v>1.1823899371069182</v>
      </c>
      <c r="I15" s="18"/>
      <c r="J15" s="19"/>
      <c r="K15" s="20"/>
      <c r="L15" s="69"/>
      <c r="M15" s="25"/>
    </row>
    <row r="16" spans="2:14" ht="13.5" thickBot="1">
      <c r="B16" s="10"/>
      <c r="C16" s="86" t="s">
        <v>15</v>
      </c>
      <c r="D16" s="93">
        <f>SUM(D13:D15)</f>
        <v>10.5</v>
      </c>
      <c r="E16" s="94">
        <f>SUM(E13:E15)</f>
        <v>265</v>
      </c>
      <c r="F16" s="95">
        <f>E16/$E$16</f>
        <v>1</v>
      </c>
      <c r="G16" s="95"/>
      <c r="H16" s="96">
        <f>SUM(H11,H15)</f>
        <v>2.0308747855917666</v>
      </c>
      <c r="I16" s="96">
        <f>SUM(H15/H16)</f>
        <v>0.5822072072072072</v>
      </c>
      <c r="J16" s="130">
        <v>83.2</v>
      </c>
      <c r="K16" s="21" t="str">
        <f>IF(J16&gt;89.5,"A",IF(J16&gt;79.5,"B",IF(J16&gt;59.5,"C",IF(J16&gt;39.5,"D",IF(J16&gt;19.5,"E",IF(J16&gt;=0,"F"))))))</f>
        <v>B</v>
      </c>
      <c r="L16" s="85" t="str">
        <f>IF(AND(87.4&lt;J16,J16&lt;92.01),"A/B",IF(AND(77.4&lt;J16,J16&lt;82.01),"B/C",IF(AND(57.4&lt;J16,J16&lt;62.01),"C/D",IF(AND(37.4&lt;J16,J16&lt;42.01),"D/E",IF(AND(17.4&lt;J16,J16&lt;22.01),"E/F",K16)))))</f>
        <v>B</v>
      </c>
      <c r="M16" s="27"/>
      <c r="N16" s="28"/>
    </row>
    <row r="17" spans="2:14" ht="13.5" thickBot="1">
      <c r="B17" s="10"/>
      <c r="C17" s="70" t="s">
        <v>22</v>
      </c>
      <c r="D17" s="71"/>
      <c r="E17" s="72">
        <f>E11+E16</f>
        <v>595</v>
      </c>
      <c r="F17" s="73">
        <f>E17/$E$16</f>
        <v>2.2452830188679247</v>
      </c>
      <c r="G17" s="73"/>
      <c r="H17" s="74"/>
      <c r="I17" s="74">
        <f>SUM(I11,I16)</f>
        <v>1</v>
      </c>
      <c r="J17" s="75">
        <f>(I11*J11)+(I16*J16)</f>
        <v>81.65416666666667</v>
      </c>
      <c r="K17" s="76" t="str">
        <f>IF(J17&gt;89.5,"A",IF(J17&gt;79.5,"B",IF(J17&gt;59.5,"C",IF(J17&gt;39.5,"D",IF(J17&gt;19.5,"E",IF(J17&gt;=0,"F"))))))</f>
        <v>B</v>
      </c>
      <c r="L17" s="77" t="str">
        <f>IF(AND(87.4&lt;J17,J17&lt;92.01),"A/B",IF(AND(77.4&lt;J17,J17&lt;82.01),"B/C",IF(AND(57.4&lt;J17,J17&lt;62.01),"C/D",IF(AND(37.4&lt;J17,J17&lt;42.01),"D/E",IF(AND(17.4&lt;J17,J17&lt;22.01),"E/F",K17)))))</f>
        <v>B/C</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4</v>
      </c>
      <c r="E20" s="37">
        <f>D20/D22</f>
        <v>0.5333333333333333</v>
      </c>
      <c r="F20" s="25"/>
      <c r="G20" s="32"/>
      <c r="H20" s="33"/>
      <c r="I20" s="33"/>
      <c r="J20" s="101">
        <f>J11*E20</f>
        <v>42.4</v>
      </c>
      <c r="K20" s="35"/>
      <c r="L20" s="10"/>
      <c r="M20" s="27"/>
      <c r="N20" s="28"/>
    </row>
    <row r="21" spans="2:14" ht="12.75">
      <c r="B21" s="10"/>
      <c r="C21" s="102" t="s">
        <v>5</v>
      </c>
      <c r="D21" s="59">
        <v>3.5</v>
      </c>
      <c r="E21" s="40">
        <f>D21/D22</f>
        <v>0.4666666666666667</v>
      </c>
      <c r="F21" s="25"/>
      <c r="G21" s="32"/>
      <c r="H21" s="33"/>
      <c r="I21" s="33"/>
      <c r="J21" s="103">
        <f>E21*J16</f>
        <v>38.82666666666667</v>
      </c>
      <c r="K21" s="35"/>
      <c r="L21" s="10"/>
      <c r="M21" s="27"/>
      <c r="N21" s="28"/>
    </row>
    <row r="22" spans="2:14" ht="13.5" thickBot="1">
      <c r="B22" s="10"/>
      <c r="C22" s="104"/>
      <c r="D22" s="60">
        <f>SUM(D20:D21)</f>
        <v>7.5</v>
      </c>
      <c r="E22" s="43">
        <f>SUM(E20:E21)</f>
        <v>1</v>
      </c>
      <c r="F22" s="25"/>
      <c r="G22" s="32"/>
      <c r="H22" s="33"/>
      <c r="I22" s="33"/>
      <c r="J22" s="105">
        <f>SUM(J20:J21)</f>
        <v>81.22666666666666</v>
      </c>
      <c r="K22" s="35"/>
      <c r="L22" s="10"/>
      <c r="M22" s="27"/>
      <c r="N22" s="28"/>
    </row>
    <row r="23" spans="2:14" ht="13.5" hidden="1" thickBot="1">
      <c r="B23" s="10"/>
      <c r="C23" s="106"/>
      <c r="D23" s="139" t="s">
        <v>17</v>
      </c>
      <c r="E23" s="140"/>
      <c r="F23" s="25"/>
      <c r="G23" s="32"/>
      <c r="H23" s="33"/>
      <c r="I23" s="33"/>
      <c r="J23" s="107" t="str">
        <f>IF(J22&gt;89.5,"A",IF(J22&gt;79.5,"B",IF(J22&gt;59.5,"C",IF(J22&gt;39.5,"D",IF(J22&gt;19.5,"E",IF(J22&gt;=0,"F"))))))</f>
        <v>B</v>
      </c>
      <c r="K23" s="35"/>
      <c r="L23" s="10"/>
      <c r="M23" s="27"/>
      <c r="N23" s="28"/>
    </row>
    <row r="24" spans="2:14" ht="13.5" thickBot="1">
      <c r="B24" s="10"/>
      <c r="C24" s="112" t="s">
        <v>16</v>
      </c>
      <c r="D24" s="141" t="s">
        <v>17</v>
      </c>
      <c r="E24" s="142"/>
      <c r="F24" s="113"/>
      <c r="G24" s="114"/>
      <c r="H24" s="115"/>
      <c r="I24" s="115"/>
      <c r="J24" s="116" t="str">
        <f>IF(AND(87.4&lt;J22,J22&lt;92.01),"A/B",IF(AND(77.4&lt;J22,J22&lt;82.01),"B/C",IF(AND(57.4&lt;J22,J22&lt;62.01),"C/D",IF(AND(37.4&lt;J22,J22&lt;42.01),"D/E",IF(AND(17.4&lt;J22,J22&lt;22.01),"E/F",J23)))))</f>
        <v>B/C</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51.2</v>
      </c>
      <c r="E28" s="77" t="str">
        <f>IF(D28&gt;89.5,"A",IF(D28&gt;79.5,"B",IF(D28&gt;59.5,"C",IF(D28&gt;39.5,"D",IF(D28&gt;19.5,"E",IF(D28&gt;=0,"F"))))))</f>
        <v>D</v>
      </c>
      <c r="F28" s="118" t="str">
        <f>IF(AND(87.4&lt;D28,D28&lt;92.01),"A/B",IF(AND(77.4&lt;D28,D28&lt;82.01),"B/C",IF(AND(57.4&lt;D28,D28&lt;62.01),"C/D",IF(AND(37.4&lt;D28,D28&lt;42.01),"D/E",IF(AND(17.4&lt;D28,D28&lt;22.01),"E/F",E28)))))</f>
        <v>D</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3.7666666666666666</v>
      </c>
      <c r="E31" s="37">
        <f>D31/D33</f>
        <v>0.48497854077253216</v>
      </c>
      <c r="I31" s="48"/>
      <c r="J31" s="38">
        <f>+J22*E31</f>
        <v>39.39319027181688</v>
      </c>
    </row>
    <row r="32" spans="3:10" ht="12.75">
      <c r="C32" s="39" t="s">
        <v>31</v>
      </c>
      <c r="D32" s="59">
        <v>4</v>
      </c>
      <c r="E32" s="40">
        <f>D32/D33</f>
        <v>0.5150214592274678</v>
      </c>
      <c r="I32" s="48"/>
      <c r="J32" s="41">
        <f>D28*E32</f>
        <v>26.369098712446352</v>
      </c>
    </row>
    <row r="33" spans="3:10" ht="13.5" thickBot="1">
      <c r="C33" s="42"/>
      <c r="D33" s="50">
        <f>SUM(D31:D32)</f>
        <v>7.766666666666667</v>
      </c>
      <c r="E33" s="43">
        <f>SUM(E31:E32)</f>
        <v>1</v>
      </c>
      <c r="I33" s="48"/>
      <c r="J33" s="44">
        <f>SUM(J31:J32)</f>
        <v>65.76228898426322</v>
      </c>
    </row>
    <row r="34" spans="3:10" ht="13.5" hidden="1" thickBot="1">
      <c r="C34" s="45" t="s">
        <v>8</v>
      </c>
      <c r="D34" s="46" t="s">
        <v>17</v>
      </c>
      <c r="E34" s="51"/>
      <c r="I34" s="48"/>
      <c r="J34" s="52" t="str">
        <f>IF(J33&gt;89.5,"A",IF(J33&gt;79.5,"B",IF(J33&gt;59.5,"C",IF(J33&gt;39.5,"D",IF(J33&gt;19.5,"E",IF(J33&gt;=0,"F"))))))</f>
        <v>C</v>
      </c>
    </row>
    <row r="35" spans="3:10" ht="13.5" thickBot="1">
      <c r="C35" s="126" t="s">
        <v>8</v>
      </c>
      <c r="D35" s="143" t="s">
        <v>17</v>
      </c>
      <c r="E35" s="144"/>
      <c r="F35" s="124"/>
      <c r="G35" s="124"/>
      <c r="H35" s="124"/>
      <c r="I35" s="124"/>
      <c r="J35" s="127"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37"/>
      <c r="D38" s="53"/>
      <c r="E38" s="54"/>
      <c r="F38" s="55"/>
      <c r="G38" s="25"/>
    </row>
    <row r="39" spans="2:7" ht="12.75">
      <c r="B39" s="10"/>
      <c r="C39" s="137"/>
      <c r="D39" s="56"/>
      <c r="E39" s="54"/>
      <c r="F39" s="55"/>
      <c r="G39" s="25"/>
    </row>
    <row r="40" spans="2:7" ht="12.75">
      <c r="B40" s="10"/>
      <c r="C40" s="137"/>
      <c r="D40" s="53"/>
      <c r="E40" s="54"/>
      <c r="F40" s="55"/>
      <c r="G40" s="25"/>
    </row>
    <row r="41" spans="2:7" ht="12.75">
      <c r="B41" s="10"/>
      <c r="C41" s="137"/>
      <c r="D41" s="56"/>
      <c r="E41" s="54"/>
      <c r="F41" s="55"/>
      <c r="G41" s="25"/>
    </row>
    <row r="42" spans="2:7" ht="12.75">
      <c r="B42" s="10"/>
      <c r="C42" s="138"/>
      <c r="D42" s="10"/>
      <c r="E42" s="10"/>
      <c r="F42" s="25"/>
      <c r="G42" s="25"/>
    </row>
    <row r="43" spans="2:7" ht="12.75">
      <c r="B43" s="10"/>
      <c r="C43" s="10"/>
      <c r="D43" s="10"/>
      <c r="E43" s="10"/>
      <c r="F43" s="25"/>
      <c r="G43" s="25"/>
    </row>
  </sheetData>
  <sheetProtection/>
  <mergeCells count="7">
    <mergeCell ref="C40:C42"/>
    <mergeCell ref="C6:L6"/>
    <mergeCell ref="C12:L12"/>
    <mergeCell ref="D23:E23"/>
    <mergeCell ref="D24:E24"/>
    <mergeCell ref="D35:E35"/>
    <mergeCell ref="C38:C3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arj</dc:creator>
  <cp:keywords/>
  <dc:description/>
  <cp:lastModifiedBy>Soekie Rabie</cp:lastModifiedBy>
  <dcterms:created xsi:type="dcterms:W3CDTF">2004-01-09T11:33:08Z</dcterms:created>
  <dcterms:modified xsi:type="dcterms:W3CDTF">2011-09-14T13:12:27Z</dcterms:modified>
  <cp:category/>
  <cp:version/>
  <cp:contentType/>
  <cp:contentStatus/>
</cp:coreProperties>
</file>