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970" windowHeight="3105" activeTab="0"/>
  </bookViews>
  <sheets>
    <sheet name="OSAEH11.3" sheetId="1" r:id="rId1"/>
    <sheet name="OSAEH11.21" sheetId="2" state="hidden" r:id="rId2"/>
    <sheet name="OSAEH11.18" sheetId="3" state="hidden" r:id="rId3"/>
    <sheet name="OSAEH26.10" sheetId="4" state="hidden" r:id="rId4"/>
    <sheet name="OSAEH26.1" sheetId="5" state="hidden" r:id="rId5"/>
    <sheet name="OSAEH29.4" sheetId="6" state="hidden" r:id="rId6"/>
    <sheet name="OSAEH29.5" sheetId="7" state="hidden" r:id="rId7"/>
    <sheet name="OSAEH11.1" sheetId="8" state="hidden" r:id="rId8"/>
    <sheet name="EWR16" sheetId="9" state="hidden" r:id="rId9"/>
    <sheet name="OSAEH11.6" sheetId="10" state="hidden" r:id="rId10"/>
    <sheet name="OSAEH11.4" sheetId="11" state="hidden" r:id="rId11"/>
    <sheet name="OSAEH11.13" sheetId="12" state="hidden" r:id="rId12"/>
    <sheet name="EWR10" sheetId="13" state="hidden" r:id="rId13"/>
  </sheets>
  <definedNames/>
  <calcPr fullCalcOnLoad="1"/>
</workbook>
</file>

<file path=xl/comments1.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comments10.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comments11.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comments12.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comments13.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comments2.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comments3.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comments4.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comments5.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comments6.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comments7.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comments8.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comments9.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sharedStrings.xml><?xml version="1.0" encoding="utf-8"?>
<sst xmlns="http://schemas.openxmlformats.org/spreadsheetml/2006/main" count="637" uniqueCount="34">
  <si>
    <t>Weight</t>
  </si>
  <si>
    <t>RIPARIAN VEGETATION</t>
  </si>
  <si>
    <t>INSTREAM BIOTA</t>
  </si>
  <si>
    <t>FISH</t>
  </si>
  <si>
    <r>
      <t xml:space="preserve">Confidence rating for </t>
    </r>
    <r>
      <rPr>
        <b/>
        <sz val="10"/>
        <rFont val="Arial"/>
        <family val="2"/>
      </rPr>
      <t xml:space="preserve">fish </t>
    </r>
    <r>
      <rPr>
        <sz val="10"/>
        <rFont val="Arial"/>
        <family val="2"/>
      </rPr>
      <t>information</t>
    </r>
  </si>
  <si>
    <r>
      <t xml:space="preserve">Confidence rating for </t>
    </r>
    <r>
      <rPr>
        <b/>
        <sz val="10"/>
        <rFont val="Arial"/>
        <family val="2"/>
      </rPr>
      <t xml:space="preserve">macro-invertebrate </t>
    </r>
    <r>
      <rPr>
        <sz val="10"/>
        <rFont val="Arial"/>
        <family val="2"/>
      </rPr>
      <t>information</t>
    </r>
  </si>
  <si>
    <t xml:space="preserve">Average </t>
  </si>
  <si>
    <t>AQUATIC INVERTEBRATES</t>
  </si>
  <si>
    <t>ECOSTATUS</t>
  </si>
  <si>
    <t xml:space="preserve">Weight </t>
  </si>
  <si>
    <t>Standardised weight</t>
  </si>
  <si>
    <t xml:space="preserve">Weighted rating </t>
  </si>
  <si>
    <t xml:space="preserve">Confidence rating </t>
  </si>
  <si>
    <t>Proporitons</t>
  </si>
  <si>
    <t>Modified weights</t>
  </si>
  <si>
    <t>AQUATIC INVERTEBRATE ECOLOGICAL CATEGORY</t>
  </si>
  <si>
    <t>INSTREAM ECOLOGICAL CATEOGORY</t>
  </si>
  <si>
    <t>EC</t>
  </si>
  <si>
    <t>EC %</t>
  </si>
  <si>
    <t>RIPARIAN VEGETATION ECOLOGICAL CATEGORY</t>
  </si>
  <si>
    <t>INSTREAM ECOLOGICAL CATEGORY WITH CONFIDENCE</t>
  </si>
  <si>
    <t>FISH ECOLOGICAL CATEGORY</t>
  </si>
  <si>
    <t>INSTREAM  ECOLOGICAL CATEGORY (No confidence)</t>
  </si>
  <si>
    <r>
      <t xml:space="preserve">1.What is the natural diversity of </t>
    </r>
    <r>
      <rPr>
        <b/>
        <sz val="10"/>
        <rFont val="Arial"/>
        <family val="2"/>
      </rPr>
      <t>fish</t>
    </r>
    <r>
      <rPr>
        <sz val="10"/>
        <rFont val="Arial"/>
        <family val="2"/>
      </rPr>
      <t xml:space="preserve"> species with different flow requirements</t>
    </r>
  </si>
  <si>
    <r>
      <t xml:space="preserve">2.What is the natural diversity of </t>
    </r>
    <r>
      <rPr>
        <b/>
        <sz val="10"/>
        <rFont val="Arial"/>
        <family val="2"/>
      </rPr>
      <t>fish</t>
    </r>
    <r>
      <rPr>
        <sz val="10"/>
        <rFont val="Arial"/>
        <family val="2"/>
      </rPr>
      <t xml:space="preserve"> species with a preference for different cover types</t>
    </r>
  </si>
  <si>
    <r>
      <t xml:space="preserve">3.What is the natural diversity of </t>
    </r>
    <r>
      <rPr>
        <b/>
        <sz val="10"/>
        <rFont val="Arial"/>
        <family val="2"/>
      </rPr>
      <t>fish</t>
    </r>
    <r>
      <rPr>
        <sz val="10"/>
        <rFont val="Arial"/>
        <family val="2"/>
      </rPr>
      <t xml:space="preserve"> species with a preference for different flow depth classes</t>
    </r>
  </si>
  <si>
    <r>
      <t xml:space="preserve">4. What is the natural diversity  of </t>
    </r>
    <r>
      <rPr>
        <b/>
        <sz val="10"/>
        <rFont val="Arial"/>
        <family val="2"/>
      </rPr>
      <t>fish</t>
    </r>
    <r>
      <rPr>
        <sz val="10"/>
        <rFont val="Arial"/>
        <family val="2"/>
      </rPr>
      <t xml:space="preserve"> species with various tolerances to modified water quality</t>
    </r>
  </si>
  <si>
    <r>
      <t xml:space="preserve">1. What is the natural diversity of </t>
    </r>
    <r>
      <rPr>
        <b/>
        <sz val="10"/>
        <rFont val="Arial"/>
        <family val="2"/>
      </rPr>
      <t>invertebrate</t>
    </r>
    <r>
      <rPr>
        <sz val="10"/>
        <rFont val="Arial"/>
        <family val="2"/>
      </rPr>
      <t xml:space="preserve"> biotopes</t>
    </r>
  </si>
  <si>
    <r>
      <t xml:space="preserve">3. What is the natural diversity of </t>
    </r>
    <r>
      <rPr>
        <b/>
        <sz val="10"/>
        <rFont val="Arial"/>
        <family val="2"/>
      </rPr>
      <t xml:space="preserve">invertebrate </t>
    </r>
    <r>
      <rPr>
        <sz val="10"/>
        <rFont val="Arial"/>
        <family val="2"/>
      </rPr>
      <t>taxa with different tolerances to modified water quality</t>
    </r>
  </si>
  <si>
    <r>
      <t xml:space="preserve">2. What is the natural diversity of </t>
    </r>
    <r>
      <rPr>
        <b/>
        <sz val="10"/>
        <rFont val="Arial"/>
        <family val="2"/>
      </rPr>
      <t xml:space="preserve">invertebrate </t>
    </r>
    <r>
      <rPr>
        <sz val="10"/>
        <rFont val="Arial"/>
        <family val="2"/>
      </rPr>
      <t>taxa with different velocity requirements</t>
    </r>
  </si>
  <si>
    <t>Importance Score</t>
  </si>
  <si>
    <t>Confidence rating for riparian vegetation zone information</t>
  </si>
  <si>
    <t>Confidence rating for instream biological information</t>
  </si>
  <si>
    <t xml:space="preserve"> EC</t>
  </si>
</sst>
</file>

<file path=xl/styles.xml><?xml version="1.0" encoding="utf-8"?>
<styleSheet xmlns="http://schemas.openxmlformats.org/spreadsheetml/2006/main">
  <numFmts count="4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quot;R&quot;#,##0;\-&quot;R&quot;#,##0"/>
    <numFmt numFmtId="187" formatCode="&quot;R&quot;#,##0;[Red]\-&quot;R&quot;#,##0"/>
    <numFmt numFmtId="188" formatCode="&quot;R&quot;#,##0.00;\-&quot;R&quot;#,##0.00"/>
    <numFmt numFmtId="189" formatCode="&quot;R&quot;#,##0.00;[Red]\-&quot;R&quot;#,##0.00"/>
    <numFmt numFmtId="190" formatCode="_-&quot;R&quot;* #,##0_-;\-&quot;R&quot;* #,##0_-;_-&quot;R&quot;* &quot;-&quot;_-;_-@_-"/>
    <numFmt numFmtId="191" formatCode="_-&quot;R&quot;* #,##0.00_-;\-&quot;R&quot;* #,##0.00_-;_-&quot;R&quot;* &quot;-&quot;??_-;_-@_-"/>
    <numFmt numFmtId="192" formatCode="0.0"/>
    <numFmt numFmtId="193" formatCode="0.00000"/>
    <numFmt numFmtId="194" formatCode="0.0000"/>
    <numFmt numFmtId="195" formatCode="0.000"/>
    <numFmt numFmtId="196" formatCode="0.0000000"/>
    <numFmt numFmtId="197" formatCode="0.000000"/>
    <numFmt numFmtId="198" formatCode="0.00000000"/>
  </numFmts>
  <fonts count="45">
    <font>
      <sz val="8"/>
      <name val="Arial"/>
      <family val="0"/>
    </font>
    <font>
      <b/>
      <sz val="10"/>
      <name val="Arial"/>
      <family val="2"/>
    </font>
    <font>
      <u val="single"/>
      <sz val="9.6"/>
      <color indexed="12"/>
      <name val="Arial"/>
      <family val="2"/>
    </font>
    <font>
      <u val="single"/>
      <sz val="9.6"/>
      <color indexed="36"/>
      <name val="Arial"/>
      <family val="2"/>
    </font>
    <font>
      <sz val="10"/>
      <name val="Arial"/>
      <family val="2"/>
    </font>
    <font>
      <b/>
      <sz val="10"/>
      <color indexed="10"/>
      <name val="Arial"/>
      <family val="2"/>
    </font>
    <font>
      <sz val="8"/>
      <name val="Tahoma"/>
      <family val="2"/>
    </font>
    <font>
      <b/>
      <sz val="8"/>
      <name val="Tahoma"/>
      <family val="2"/>
    </font>
    <font>
      <b/>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0" tint="-0.24997000396251678"/>
        <bgColor indexed="64"/>
      </patternFill>
    </fill>
    <fill>
      <patternFill patternType="solid">
        <fgColor rgb="FFC0C0C0"/>
        <bgColor indexed="64"/>
      </patternFill>
    </fill>
    <fill>
      <patternFill patternType="solid">
        <fgColor indexed="4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thin"/>
      <bottom style="medium"/>
    </border>
    <border>
      <left style="medium"/>
      <right>
        <color indexed="63"/>
      </right>
      <top>
        <color indexed="63"/>
      </top>
      <bottom style="medium"/>
    </border>
    <border>
      <left style="thin"/>
      <right>
        <color indexed="63"/>
      </right>
      <top>
        <color indexed="63"/>
      </top>
      <bottom style="thick"/>
    </border>
    <border>
      <left style="thin"/>
      <right style="thin"/>
      <top>
        <color indexed="63"/>
      </top>
      <bottom style="thin"/>
    </border>
    <border>
      <left>
        <color indexed="63"/>
      </left>
      <right>
        <color indexed="63"/>
      </right>
      <top>
        <color indexed="63"/>
      </top>
      <bottom style="double"/>
    </border>
    <border>
      <left style="double"/>
      <right>
        <color indexed="63"/>
      </right>
      <top>
        <color indexed="63"/>
      </top>
      <bottom style="thin"/>
    </border>
    <border>
      <left style="thin"/>
      <right>
        <color indexed="63"/>
      </right>
      <top>
        <color indexed="63"/>
      </top>
      <bottom style="thin"/>
    </border>
    <border>
      <left style="medium"/>
      <right style="double"/>
      <top>
        <color indexed="63"/>
      </top>
      <bottom style="thin"/>
    </border>
    <border>
      <left style="double"/>
      <right>
        <color indexed="63"/>
      </right>
      <top style="thin"/>
      <bottom style="thin"/>
    </border>
    <border>
      <left style="thin"/>
      <right>
        <color indexed="63"/>
      </right>
      <top style="thin"/>
      <bottom style="thin"/>
    </border>
    <border>
      <left style="medium"/>
      <right style="double"/>
      <top style="thin"/>
      <bottom style="thin"/>
    </border>
    <border>
      <left style="double"/>
      <right style="medium"/>
      <top style="thin"/>
      <bottom style="medium"/>
    </border>
    <border>
      <left style="thin"/>
      <right>
        <color indexed="63"/>
      </right>
      <top style="thin"/>
      <bottom style="medium"/>
    </border>
    <border>
      <left style="medium"/>
      <right style="double"/>
      <top style="thin"/>
      <bottom style="medium"/>
    </border>
    <border>
      <left style="double"/>
      <right style="medium"/>
      <top style="medium"/>
      <bottom>
        <color indexed="63"/>
      </bottom>
    </border>
    <border>
      <left style="medium"/>
      <right>
        <color indexed="63"/>
      </right>
      <top style="medium"/>
      <bottom style="thin"/>
    </border>
    <border>
      <left style="medium"/>
      <right style="thin"/>
      <top style="thin"/>
      <bottom style="medium"/>
    </border>
    <border>
      <left>
        <color indexed="63"/>
      </left>
      <right style="medium"/>
      <top style="medium"/>
      <bottom style="thin"/>
    </border>
    <border>
      <left style="medium"/>
      <right style="double"/>
      <top style="medium"/>
      <bottom style="thin"/>
    </border>
    <border>
      <left style="medium"/>
      <right style="thin"/>
      <top style="thin"/>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double"/>
      <top>
        <color indexed="63"/>
      </top>
      <bottom style="medium"/>
    </border>
    <border>
      <left>
        <color indexed="63"/>
      </left>
      <right style="double"/>
      <top>
        <color indexed="63"/>
      </top>
      <bottom style="double"/>
    </border>
    <border>
      <left style="double"/>
      <right>
        <color indexed="63"/>
      </right>
      <top style="double"/>
      <bottom style="medium"/>
    </border>
    <border>
      <left style="medium"/>
      <right style="thin"/>
      <top style="double"/>
      <bottom style="medium"/>
    </border>
    <border>
      <left style="thin"/>
      <right>
        <color indexed="63"/>
      </right>
      <top style="double"/>
      <bottom style="medium"/>
    </border>
    <border>
      <left style="medium"/>
      <right style="double"/>
      <top style="double"/>
      <bottom style="medium"/>
    </border>
    <border>
      <left style="double"/>
      <right style="medium"/>
      <top style="medium"/>
      <bottom style="double"/>
    </border>
    <border>
      <left style="thin"/>
      <right style="double"/>
      <top>
        <color indexed="63"/>
      </top>
      <bottom style="double"/>
    </border>
    <border>
      <left style="double"/>
      <right style="medium"/>
      <top style="thick"/>
      <bottom style="medium"/>
    </border>
    <border>
      <left>
        <color indexed="63"/>
      </left>
      <right style="double"/>
      <top style="thick"/>
      <bottom style="medium"/>
    </border>
    <border>
      <left style="double"/>
      <right style="medium"/>
      <top>
        <color indexed="63"/>
      </top>
      <bottom style="medium"/>
    </border>
    <border>
      <left style="double"/>
      <right style="medium"/>
      <top>
        <color indexed="63"/>
      </top>
      <bottom style="double"/>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8">
    <xf numFmtId="0" fontId="0" fillId="0" borderId="0" xfId="0" applyAlignment="1">
      <alignment/>
    </xf>
    <xf numFmtId="0" fontId="4" fillId="0" borderId="0" xfId="0" applyFont="1" applyAlignment="1" applyProtection="1">
      <alignment horizontal="center" vertical="top"/>
      <protection/>
    </xf>
    <xf numFmtId="0" fontId="4" fillId="0" borderId="0" xfId="0" applyFont="1" applyAlignment="1" applyProtection="1">
      <alignment/>
      <protection/>
    </xf>
    <xf numFmtId="2" fontId="4" fillId="0" borderId="0" xfId="0" applyNumberFormat="1" applyFont="1" applyAlignment="1" applyProtection="1">
      <alignment/>
      <protection/>
    </xf>
    <xf numFmtId="0" fontId="4"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vertical="top"/>
      <protection/>
    </xf>
    <xf numFmtId="0" fontId="4" fillId="0" borderId="0" xfId="0" applyFont="1" applyBorder="1" applyAlignment="1" applyProtection="1">
      <alignment vertical="top"/>
      <protection/>
    </xf>
    <xf numFmtId="2" fontId="1" fillId="0" borderId="10" xfId="0" applyNumberFormat="1" applyFont="1" applyBorder="1" applyAlignment="1" applyProtection="1">
      <alignment horizontal="center" vertical="center" textRotation="90" wrapText="1"/>
      <protection/>
    </xf>
    <xf numFmtId="2" fontId="1" fillId="0" borderId="11" xfId="0" applyNumberFormat="1" applyFont="1" applyBorder="1" applyAlignment="1" applyProtection="1">
      <alignment horizontal="center" vertical="center" textRotation="90" wrapText="1"/>
      <protection/>
    </xf>
    <xf numFmtId="0" fontId="4" fillId="0" borderId="0" xfId="0" applyFont="1" applyBorder="1" applyAlignment="1" applyProtection="1">
      <alignment/>
      <protection/>
    </xf>
    <xf numFmtId="2" fontId="4" fillId="0" borderId="12" xfId="0" applyNumberFormat="1" applyFont="1" applyFill="1" applyBorder="1" applyAlignment="1" applyProtection="1">
      <alignment horizontal="center"/>
      <protection/>
    </xf>
    <xf numFmtId="2" fontId="4" fillId="0" borderId="13" xfId="0" applyNumberFormat="1" applyFont="1" applyBorder="1" applyAlignment="1" applyProtection="1">
      <alignment/>
      <protection/>
    </xf>
    <xf numFmtId="2" fontId="4" fillId="0" borderId="14" xfId="0" applyNumberFormat="1" applyFont="1" applyBorder="1" applyAlignment="1" applyProtection="1">
      <alignment/>
      <protection/>
    </xf>
    <xf numFmtId="0" fontId="4" fillId="0" borderId="15" xfId="0" applyFont="1" applyBorder="1" applyAlignment="1" applyProtection="1">
      <alignment/>
      <protection/>
    </xf>
    <xf numFmtId="0" fontId="4" fillId="0" borderId="14" xfId="0" applyFont="1" applyBorder="1" applyAlignment="1" applyProtection="1">
      <alignment/>
      <protection/>
    </xf>
    <xf numFmtId="2" fontId="4" fillId="0" borderId="16" xfId="0" applyNumberFormat="1" applyFont="1" applyFill="1" applyBorder="1" applyAlignment="1" applyProtection="1">
      <alignment horizontal="center"/>
      <protection/>
    </xf>
    <xf numFmtId="2" fontId="4" fillId="0" borderId="10" xfId="0" applyNumberFormat="1" applyFont="1" applyBorder="1" applyAlignment="1" applyProtection="1">
      <alignment/>
      <protection/>
    </xf>
    <xf numFmtId="2" fontId="4" fillId="0" borderId="11" xfId="0" applyNumberFormat="1" applyFont="1" applyBorder="1" applyAlignment="1" applyProtection="1">
      <alignment/>
      <protection/>
    </xf>
    <xf numFmtId="0" fontId="4" fillId="0" borderId="17" xfId="0" applyFont="1" applyBorder="1" applyAlignment="1" applyProtection="1">
      <alignment/>
      <protection/>
    </xf>
    <xf numFmtId="0" fontId="4" fillId="0" borderId="11" xfId="0" applyFont="1" applyBorder="1" applyAlignment="1" applyProtection="1">
      <alignment/>
      <protection/>
    </xf>
    <xf numFmtId="0" fontId="1" fillId="0" borderId="18" xfId="0" applyFont="1" applyFill="1" applyBorder="1" applyAlignment="1" applyProtection="1">
      <alignment horizontal="center"/>
      <protection/>
    </xf>
    <xf numFmtId="192" fontId="4" fillId="0" borderId="15" xfId="0" applyNumberFormat="1" applyFont="1" applyBorder="1" applyAlignment="1" applyProtection="1">
      <alignment/>
      <protection/>
    </xf>
    <xf numFmtId="2" fontId="4" fillId="0" borderId="19" xfId="0" applyNumberFormat="1" applyFont="1" applyFill="1" applyBorder="1" applyAlignment="1" applyProtection="1">
      <alignment horizontal="center" wrapText="1"/>
      <protection/>
    </xf>
    <xf numFmtId="2" fontId="4" fillId="0" borderId="12" xfId="0" applyNumberFormat="1" applyFont="1" applyFill="1" applyBorder="1" applyAlignment="1" applyProtection="1">
      <alignment horizontal="center" wrapText="1"/>
      <protection/>
    </xf>
    <xf numFmtId="2" fontId="4" fillId="0" borderId="0" xfId="0" applyNumberFormat="1" applyFont="1" applyBorder="1" applyAlignment="1" applyProtection="1">
      <alignment/>
      <protection/>
    </xf>
    <xf numFmtId="2" fontId="4" fillId="0" borderId="16" xfId="0" applyNumberFormat="1" applyFont="1" applyFill="1" applyBorder="1" applyAlignment="1" applyProtection="1">
      <alignment horizontal="center" wrapText="1"/>
      <protection/>
    </xf>
    <xf numFmtId="2" fontId="4" fillId="0" borderId="0" xfId="0" applyNumberFormat="1" applyFont="1" applyFill="1" applyBorder="1" applyAlignment="1" applyProtection="1">
      <alignment/>
      <protection/>
    </xf>
    <xf numFmtId="192" fontId="4" fillId="0" borderId="0" xfId="0" applyNumberFormat="1" applyFont="1" applyFill="1" applyBorder="1" applyAlignment="1" applyProtection="1">
      <alignment horizontal="center"/>
      <protection/>
    </xf>
    <xf numFmtId="2" fontId="4" fillId="0" borderId="20" xfId="0" applyNumberFormat="1" applyFont="1" applyFill="1" applyBorder="1" applyAlignment="1" applyProtection="1">
      <alignment horizontal="center" wrapText="1"/>
      <protection/>
    </xf>
    <xf numFmtId="2" fontId="4" fillId="0" borderId="20" xfId="0" applyNumberFormat="1" applyFont="1" applyBorder="1" applyAlignment="1" applyProtection="1">
      <alignment/>
      <protection/>
    </xf>
    <xf numFmtId="0" fontId="1" fillId="0" borderId="0" xfId="0" applyFont="1" applyBorder="1" applyAlignment="1" applyProtection="1">
      <alignment/>
      <protection/>
    </xf>
    <xf numFmtId="2" fontId="4" fillId="0" borderId="0" xfId="0" applyNumberFormat="1" applyFont="1" applyFill="1" applyBorder="1" applyAlignment="1" applyProtection="1">
      <alignment horizontal="center" wrapText="1"/>
      <protection/>
    </xf>
    <xf numFmtId="2" fontId="1" fillId="0" borderId="0" xfId="0" applyNumberFormat="1" applyFont="1" applyBorder="1" applyAlignment="1" applyProtection="1">
      <alignment/>
      <protection/>
    </xf>
    <xf numFmtId="192" fontId="1" fillId="0" borderId="0"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21" xfId="0" applyFont="1" applyBorder="1" applyAlignment="1" applyProtection="1">
      <alignment horizontal="left"/>
      <protection/>
    </xf>
    <xf numFmtId="2" fontId="4" fillId="0" borderId="22" xfId="0" applyNumberFormat="1" applyFont="1" applyBorder="1" applyAlignment="1" applyProtection="1">
      <alignment horizontal="center"/>
      <protection/>
    </xf>
    <xf numFmtId="2" fontId="4" fillId="0" borderId="23" xfId="0" applyNumberFormat="1" applyFont="1" applyBorder="1" applyAlignment="1" applyProtection="1">
      <alignment horizontal="center"/>
      <protection/>
    </xf>
    <xf numFmtId="0" fontId="4" fillId="0" borderId="24" xfId="0" applyFont="1" applyBorder="1" applyAlignment="1" applyProtection="1">
      <alignment horizontal="left"/>
      <protection/>
    </xf>
    <xf numFmtId="2" fontId="4" fillId="0" borderId="25" xfId="0" applyNumberFormat="1" applyFont="1" applyBorder="1" applyAlignment="1" applyProtection="1">
      <alignment horizontal="center"/>
      <protection/>
    </xf>
    <xf numFmtId="2" fontId="4" fillId="0" borderId="26" xfId="0" applyNumberFormat="1" applyFont="1" applyBorder="1" applyAlignment="1" applyProtection="1">
      <alignment horizontal="center"/>
      <protection/>
    </xf>
    <xf numFmtId="0" fontId="4" fillId="0" borderId="27" xfId="0" applyFont="1" applyBorder="1" applyAlignment="1" applyProtection="1">
      <alignment horizontal="center"/>
      <protection/>
    </xf>
    <xf numFmtId="2" fontId="4" fillId="0" borderId="28" xfId="0" applyNumberFormat="1" applyFont="1" applyBorder="1" applyAlignment="1" applyProtection="1">
      <alignment horizontal="center"/>
      <protection/>
    </xf>
    <xf numFmtId="2" fontId="4" fillId="0" borderId="29" xfId="0" applyNumberFormat="1" applyFont="1" applyBorder="1" applyAlignment="1" applyProtection="1">
      <alignment horizontal="center"/>
      <protection/>
    </xf>
    <xf numFmtId="0" fontId="1" fillId="0" borderId="30" xfId="0" applyFont="1" applyBorder="1" applyAlignment="1" applyProtection="1">
      <alignment horizontal="center" vertical="top"/>
      <protection/>
    </xf>
    <xf numFmtId="0" fontId="1" fillId="0" borderId="31" xfId="0" applyFont="1" applyBorder="1" applyAlignment="1" applyProtection="1">
      <alignment horizontal="left"/>
      <protection/>
    </xf>
    <xf numFmtId="2" fontId="1" fillId="0" borderId="20" xfId="0" applyNumberFormat="1" applyFont="1" applyBorder="1" applyAlignment="1" applyProtection="1">
      <alignment/>
      <protection/>
    </xf>
    <xf numFmtId="2" fontId="4" fillId="0" borderId="0" xfId="0" applyNumberFormat="1" applyFont="1" applyFill="1" applyAlignment="1" applyProtection="1">
      <alignment/>
      <protection/>
    </xf>
    <xf numFmtId="0" fontId="4" fillId="0" borderId="0" xfId="0" applyFont="1" applyFill="1" applyAlignment="1" applyProtection="1">
      <alignment/>
      <protection/>
    </xf>
    <xf numFmtId="0" fontId="4" fillId="0" borderId="32" xfId="0" applyFont="1" applyFill="1" applyBorder="1" applyAlignment="1" applyProtection="1">
      <alignment horizontal="center"/>
      <protection/>
    </xf>
    <xf numFmtId="2" fontId="4" fillId="0" borderId="33" xfId="0" applyNumberFormat="1" applyFont="1" applyBorder="1" applyAlignment="1" applyProtection="1">
      <alignment horizontal="center"/>
      <protection/>
    </xf>
    <xf numFmtId="2" fontId="1" fillId="0" borderId="34" xfId="0" applyNumberFormat="1" applyFont="1" applyBorder="1" applyAlignment="1" applyProtection="1">
      <alignment horizontal="center"/>
      <protection/>
    </xf>
    <xf numFmtId="0" fontId="4" fillId="0" borderId="0" xfId="0" applyFont="1" applyBorder="1" applyAlignment="1" applyProtection="1">
      <alignment horizontal="center"/>
      <protection/>
    </xf>
    <xf numFmtId="2" fontId="4" fillId="0" borderId="0"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4" fillId="33" borderId="35" xfId="0" applyFont="1" applyFill="1" applyBorder="1" applyAlignment="1" applyProtection="1">
      <alignment horizontal="center" wrapText="1"/>
      <protection locked="0"/>
    </xf>
    <xf numFmtId="0" fontId="4" fillId="33" borderId="36" xfId="0" applyFont="1" applyFill="1" applyBorder="1" applyAlignment="1" applyProtection="1">
      <alignment horizontal="center"/>
      <protection locked="0"/>
    </xf>
    <xf numFmtId="0" fontId="4" fillId="33" borderId="35" xfId="0" applyFont="1" applyFill="1" applyBorder="1" applyAlignment="1" applyProtection="1">
      <alignment horizontal="center"/>
      <protection locked="0"/>
    </xf>
    <xf numFmtId="0" fontId="4" fillId="34" borderId="32" xfId="0" applyFont="1" applyFill="1" applyBorder="1" applyAlignment="1" applyProtection="1">
      <alignment horizontal="center"/>
      <protection/>
    </xf>
    <xf numFmtId="0" fontId="4" fillId="33" borderId="32" xfId="0" applyFont="1" applyFill="1" applyBorder="1" applyAlignment="1" applyProtection="1">
      <alignment horizontal="center" wrapText="1"/>
      <protection locked="0"/>
    </xf>
    <xf numFmtId="0" fontId="5"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15" xfId="0" applyFont="1" applyBorder="1" applyAlignment="1" applyProtection="1">
      <alignment horizontal="left" vertical="center" wrapText="1"/>
      <protection/>
    </xf>
    <xf numFmtId="0" fontId="4" fillId="0" borderId="37" xfId="0" applyFont="1" applyBorder="1" applyAlignment="1" applyProtection="1">
      <alignment/>
      <protection/>
    </xf>
    <xf numFmtId="0" fontId="4" fillId="0" borderId="17" xfId="0" applyFont="1" applyBorder="1" applyAlignment="1" applyProtection="1">
      <alignment horizontal="left" vertical="center" wrapText="1"/>
      <protection/>
    </xf>
    <xf numFmtId="194" fontId="4" fillId="0" borderId="38" xfId="0" applyNumberFormat="1" applyFont="1" applyBorder="1" applyAlignment="1" applyProtection="1">
      <alignment/>
      <protection/>
    </xf>
    <xf numFmtId="194" fontId="1" fillId="0" borderId="37" xfId="0" applyNumberFormat="1" applyFont="1" applyBorder="1" applyAlignment="1" applyProtection="1">
      <alignment/>
      <protection/>
    </xf>
    <xf numFmtId="0" fontId="1" fillId="0" borderId="38"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horizontal="center"/>
      <protection/>
    </xf>
    <xf numFmtId="0" fontId="4" fillId="0" borderId="39" xfId="0" applyFont="1" applyBorder="1" applyAlignment="1" applyProtection="1">
      <alignment horizontal="center"/>
      <protection/>
    </xf>
    <xf numFmtId="2" fontId="4" fillId="0" borderId="39" xfId="0" applyNumberFormat="1" applyFont="1" applyFill="1" applyBorder="1" applyAlignment="1" applyProtection="1">
      <alignment horizontal="center" wrapText="1"/>
      <protection/>
    </xf>
    <xf numFmtId="2" fontId="4" fillId="0" borderId="39" xfId="0" applyNumberFormat="1" applyFont="1" applyBorder="1" applyAlignment="1" applyProtection="1">
      <alignment/>
      <protection/>
    </xf>
    <xf numFmtId="192" fontId="1" fillId="0" borderId="17" xfId="0" applyNumberFormat="1" applyFont="1" applyFill="1" applyBorder="1" applyAlignment="1" applyProtection="1">
      <alignment/>
      <protection/>
    </xf>
    <xf numFmtId="0" fontId="1" fillId="0" borderId="11" xfId="0" applyFont="1" applyFill="1" applyBorder="1" applyAlignment="1" applyProtection="1">
      <alignment horizontal="center"/>
      <protection/>
    </xf>
    <xf numFmtId="0" fontId="1" fillId="0" borderId="38" xfId="0" applyFont="1" applyFill="1" applyBorder="1" applyAlignment="1" applyProtection="1">
      <alignment horizontal="center"/>
      <protection/>
    </xf>
    <xf numFmtId="0" fontId="1" fillId="35" borderId="40"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textRotation="90" wrapText="1"/>
      <protection/>
    </xf>
    <xf numFmtId="0" fontId="1" fillId="35" borderId="42" xfId="0" applyFont="1" applyFill="1" applyBorder="1" applyAlignment="1" applyProtection="1">
      <alignment horizontal="center" vertical="center" textRotation="90" wrapText="1"/>
      <protection/>
    </xf>
    <xf numFmtId="2" fontId="1" fillId="35" borderId="42" xfId="0" applyNumberFormat="1" applyFont="1" applyFill="1" applyBorder="1" applyAlignment="1" applyProtection="1">
      <alignment horizontal="center" vertical="center" textRotation="90" wrapText="1"/>
      <protection/>
    </xf>
    <xf numFmtId="2" fontId="1" fillId="35" borderId="43" xfId="0" applyNumberFormat="1" applyFont="1" applyFill="1" applyBorder="1" applyAlignment="1" applyProtection="1">
      <alignment horizontal="center" vertical="center" textRotation="90" wrapText="1"/>
      <protection/>
    </xf>
    <xf numFmtId="0" fontId="1" fillId="35" borderId="43" xfId="0" applyFont="1" applyFill="1" applyBorder="1" applyAlignment="1" applyProtection="1">
      <alignment horizontal="center" vertical="center" textRotation="90" wrapText="1"/>
      <protection/>
    </xf>
    <xf numFmtId="0" fontId="1" fillId="35" borderId="44" xfId="0" applyFont="1" applyFill="1" applyBorder="1" applyAlignment="1" applyProtection="1">
      <alignment horizontal="center" vertical="center" textRotation="90" wrapText="1"/>
      <protection/>
    </xf>
    <xf numFmtId="0" fontId="1" fillId="0" borderId="44" xfId="0" applyFont="1" applyFill="1" applyBorder="1" applyAlignment="1" applyProtection="1">
      <alignment horizontal="center"/>
      <protection/>
    </xf>
    <xf numFmtId="0" fontId="1" fillId="0" borderId="40" xfId="0" applyFont="1" applyBorder="1" applyAlignment="1" applyProtection="1">
      <alignment/>
      <protection/>
    </xf>
    <xf numFmtId="0" fontId="4" fillId="0" borderId="41" xfId="0" applyFont="1" applyFill="1" applyBorder="1" applyAlignment="1" applyProtection="1">
      <alignment horizontal="center" wrapText="1"/>
      <protection/>
    </xf>
    <xf numFmtId="0" fontId="4" fillId="0" borderId="42" xfId="0" applyFont="1" applyFill="1" applyBorder="1" applyAlignment="1" applyProtection="1">
      <alignment horizontal="center" wrapText="1"/>
      <protection/>
    </xf>
    <xf numFmtId="2" fontId="4" fillId="0" borderId="42" xfId="0" applyNumberFormat="1" applyFont="1" applyFill="1" applyBorder="1" applyAlignment="1" applyProtection="1">
      <alignment horizontal="center"/>
      <protection/>
    </xf>
    <xf numFmtId="2" fontId="4" fillId="0" borderId="42" xfId="0" applyNumberFormat="1" applyFont="1" applyBorder="1" applyAlignment="1" applyProtection="1">
      <alignment/>
      <protection/>
    </xf>
    <xf numFmtId="2" fontId="4" fillId="0" borderId="43" xfId="0" applyNumberFormat="1" applyFont="1" applyBorder="1" applyAlignment="1" applyProtection="1">
      <alignment/>
      <protection/>
    </xf>
    <xf numFmtId="192" fontId="1" fillId="33" borderId="41" xfId="0" applyNumberFormat="1" applyFont="1" applyFill="1" applyBorder="1" applyAlignment="1" applyProtection="1">
      <alignment/>
      <protection locked="0"/>
    </xf>
    <xf numFmtId="0" fontId="1" fillId="0" borderId="40" xfId="0" applyFont="1" applyBorder="1" applyAlignment="1" applyProtection="1">
      <alignment horizontal="center"/>
      <protection/>
    </xf>
    <xf numFmtId="0" fontId="4" fillId="0" borderId="45" xfId="0" applyFont="1" applyBorder="1" applyAlignment="1" applyProtection="1">
      <alignment horizontal="center"/>
      <protection/>
    </xf>
    <xf numFmtId="2" fontId="4" fillId="0" borderId="42" xfId="0" applyNumberFormat="1" applyFont="1" applyFill="1" applyBorder="1" applyAlignment="1" applyProtection="1">
      <alignment horizontal="center" wrapText="1"/>
      <protection/>
    </xf>
    <xf numFmtId="2" fontId="4" fillId="0" borderId="45" xfId="0" applyNumberFormat="1" applyFont="1" applyBorder="1" applyAlignment="1" applyProtection="1">
      <alignment/>
      <protection/>
    </xf>
    <xf numFmtId="0" fontId="4" fillId="33" borderId="36" xfId="0" applyFont="1" applyFill="1" applyBorder="1" applyAlignment="1" applyProtection="1">
      <alignment horizontal="center" wrapText="1"/>
      <protection locked="0"/>
    </xf>
    <xf numFmtId="0" fontId="4" fillId="33" borderId="19" xfId="0" applyFont="1" applyFill="1" applyBorder="1" applyAlignment="1" applyProtection="1">
      <alignment horizontal="center" wrapText="1"/>
      <protection locked="0"/>
    </xf>
    <xf numFmtId="2" fontId="4" fillId="0" borderId="19" xfId="0" applyNumberFormat="1" applyFont="1" applyFill="1" applyBorder="1" applyAlignment="1" applyProtection="1">
      <alignment horizontal="center"/>
      <protection/>
    </xf>
    <xf numFmtId="0" fontId="4" fillId="0" borderId="46" xfId="0" applyFont="1" applyBorder="1" applyAlignment="1" applyProtection="1">
      <alignment horizontal="left"/>
      <protection/>
    </xf>
    <xf numFmtId="2" fontId="4" fillId="0" borderId="47" xfId="0" applyNumberFormat="1" applyFont="1" applyBorder="1" applyAlignment="1" applyProtection="1">
      <alignment horizontal="center"/>
      <protection/>
    </xf>
    <xf numFmtId="0" fontId="4" fillId="0" borderId="48" xfId="0" applyFont="1" applyBorder="1" applyAlignment="1" applyProtection="1">
      <alignment horizontal="left"/>
      <protection/>
    </xf>
    <xf numFmtId="2" fontId="4" fillId="0" borderId="49" xfId="0" applyNumberFormat="1" applyFont="1" applyBorder="1" applyAlignment="1" applyProtection="1">
      <alignment horizontal="center"/>
      <protection/>
    </xf>
    <xf numFmtId="0" fontId="4" fillId="0" borderId="50" xfId="0" applyFont="1" applyBorder="1" applyAlignment="1" applyProtection="1">
      <alignment horizontal="center"/>
      <protection/>
    </xf>
    <xf numFmtId="2" fontId="4" fillId="0" borderId="50" xfId="0" applyNumberFormat="1" applyFont="1" applyBorder="1" applyAlignment="1" applyProtection="1">
      <alignment horizontal="center"/>
      <protection/>
    </xf>
    <xf numFmtId="0" fontId="1" fillId="0" borderId="51" xfId="0" applyFont="1" applyBorder="1" applyAlignment="1" applyProtection="1">
      <alignment horizontal="center" vertical="top"/>
      <protection/>
    </xf>
    <xf numFmtId="2" fontId="1" fillId="0" borderId="49" xfId="0" applyNumberFormat="1" applyFont="1" applyBorder="1" applyAlignment="1" applyProtection="1">
      <alignment horizontal="center"/>
      <protection/>
    </xf>
    <xf numFmtId="2" fontId="4" fillId="35" borderId="52" xfId="0" applyNumberFormat="1" applyFont="1" applyFill="1" applyBorder="1" applyAlignment="1" applyProtection="1">
      <alignment/>
      <protection/>
    </xf>
    <xf numFmtId="2" fontId="4" fillId="35" borderId="52" xfId="0" applyNumberFormat="1" applyFont="1" applyFill="1" applyBorder="1" applyAlignment="1" applyProtection="1">
      <alignment horizontal="center" wrapText="1"/>
      <protection/>
    </xf>
    <xf numFmtId="2" fontId="1" fillId="35" borderId="52" xfId="0" applyNumberFormat="1" applyFont="1" applyFill="1" applyBorder="1" applyAlignment="1" applyProtection="1">
      <alignment/>
      <protection/>
    </xf>
    <xf numFmtId="2" fontId="1" fillId="35" borderId="53" xfId="0" applyNumberFormat="1" applyFont="1" applyFill="1" applyBorder="1" applyAlignment="1" applyProtection="1">
      <alignment horizontal="center" vertical="center" textRotation="90" wrapText="1"/>
      <protection/>
    </xf>
    <xf numFmtId="0" fontId="1" fillId="35" borderId="53" xfId="0" applyFont="1" applyFill="1" applyBorder="1" applyAlignment="1" applyProtection="1">
      <alignment horizontal="center" vertical="top"/>
      <protection/>
    </xf>
    <xf numFmtId="2" fontId="4" fillId="35" borderId="39" xfId="0" applyNumberFormat="1" applyFont="1" applyFill="1" applyBorder="1" applyAlignment="1" applyProtection="1">
      <alignment/>
      <protection/>
    </xf>
    <xf numFmtId="2" fontId="4" fillId="35" borderId="39" xfId="0" applyNumberFormat="1" applyFont="1" applyFill="1" applyBorder="1" applyAlignment="1" applyProtection="1">
      <alignment horizontal="center" wrapText="1"/>
      <protection/>
    </xf>
    <xf numFmtId="2" fontId="1" fillId="35" borderId="39" xfId="0" applyNumberFormat="1" applyFont="1" applyFill="1" applyBorder="1" applyAlignment="1" applyProtection="1">
      <alignment/>
      <protection/>
    </xf>
    <xf numFmtId="0" fontId="1" fillId="35" borderId="38" xfId="0" applyFont="1" applyFill="1" applyBorder="1" applyAlignment="1" applyProtection="1">
      <alignment horizontal="center"/>
      <protection/>
    </xf>
    <xf numFmtId="0" fontId="1" fillId="0" borderId="54" xfId="0" applyFont="1" applyBorder="1" applyAlignment="1" applyProtection="1">
      <alignment horizontal="center" vertical="center" textRotation="90" wrapText="1"/>
      <protection/>
    </xf>
    <xf numFmtId="0" fontId="1" fillId="0" borderId="55" xfId="0" applyFont="1" applyFill="1" applyBorder="1" applyAlignment="1" applyProtection="1">
      <alignment horizontal="center"/>
      <protection/>
    </xf>
    <xf numFmtId="192" fontId="1" fillId="33" borderId="17" xfId="0" applyNumberFormat="1" applyFont="1" applyFill="1" applyBorder="1" applyAlignment="1" applyProtection="1">
      <alignment/>
      <protection locked="0"/>
    </xf>
    <xf numFmtId="0" fontId="1" fillId="35" borderId="53" xfId="0" applyFont="1" applyFill="1" applyBorder="1" applyAlignment="1" applyProtection="1">
      <alignment horizontal="center" vertical="center"/>
      <protection/>
    </xf>
    <xf numFmtId="0" fontId="1" fillId="35" borderId="56" xfId="0" applyFont="1" applyFill="1" applyBorder="1" applyAlignment="1" applyProtection="1">
      <alignment horizontal="center" vertical="center" wrapText="1"/>
      <protection/>
    </xf>
    <xf numFmtId="0" fontId="1" fillId="35" borderId="57" xfId="0" applyFont="1" applyFill="1" applyBorder="1" applyAlignment="1" applyProtection="1">
      <alignment horizontal="center" vertical="center" textRotation="90" wrapText="1"/>
      <protection/>
    </xf>
    <xf numFmtId="0" fontId="1" fillId="35" borderId="58" xfId="0" applyFont="1" applyFill="1" applyBorder="1" applyAlignment="1" applyProtection="1">
      <alignment horizontal="center" vertical="center" textRotation="90" wrapText="1"/>
      <protection/>
    </xf>
    <xf numFmtId="2" fontId="4" fillId="35" borderId="0" xfId="0" applyNumberFormat="1" applyFont="1" applyFill="1" applyAlignment="1" applyProtection="1">
      <alignment/>
      <protection/>
    </xf>
    <xf numFmtId="2" fontId="1" fillId="35" borderId="59" xfId="0" applyNumberFormat="1" applyFont="1" applyFill="1" applyBorder="1" applyAlignment="1" applyProtection="1">
      <alignment horizontal="center" vertical="center" textRotation="90" wrapText="1"/>
      <protection/>
    </xf>
    <xf numFmtId="0" fontId="1" fillId="35" borderId="60" xfId="0" applyFont="1" applyFill="1" applyBorder="1" applyAlignment="1" applyProtection="1">
      <alignment horizontal="center" vertical="top"/>
      <protection/>
    </xf>
    <xf numFmtId="0" fontId="1" fillId="35" borderId="61"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0" fontId="8" fillId="0" borderId="0" xfId="0" applyFont="1" applyAlignment="1" applyProtection="1">
      <alignment/>
      <protection/>
    </xf>
    <xf numFmtId="0" fontId="1" fillId="36" borderId="42" xfId="0" applyFont="1" applyFill="1" applyBorder="1" applyAlignment="1" applyProtection="1">
      <alignment/>
      <protection locked="0"/>
    </xf>
    <xf numFmtId="0" fontId="1" fillId="0" borderId="43" xfId="0" applyFont="1" applyFill="1" applyBorder="1" applyAlignment="1" applyProtection="1">
      <alignment horizontal="center"/>
      <protection/>
    </xf>
    <xf numFmtId="0" fontId="9" fillId="36" borderId="62" xfId="0" applyFont="1" applyFill="1" applyBorder="1" applyAlignment="1">
      <alignment horizontal="center" wrapText="1"/>
    </xf>
    <xf numFmtId="0" fontId="9" fillId="36" borderId="63" xfId="0" applyFont="1" applyFill="1" applyBorder="1" applyAlignment="1">
      <alignment horizontal="center" wrapText="1"/>
    </xf>
    <xf numFmtId="0" fontId="9" fillId="36" borderId="64" xfId="0" applyFont="1" applyFill="1" applyBorder="1" applyAlignment="1">
      <alignment horizontal="center" wrapText="1"/>
    </xf>
    <xf numFmtId="0" fontId="9" fillId="36" borderId="54" xfId="0" applyFont="1" applyFill="1" applyBorder="1" applyAlignment="1">
      <alignment horizontal="center" wrapText="1"/>
    </xf>
    <xf numFmtId="0" fontId="9" fillId="36" borderId="65" xfId="0" applyFont="1" applyFill="1" applyBorder="1" applyAlignment="1">
      <alignment horizontal="center" wrapText="1"/>
    </xf>
    <xf numFmtId="0" fontId="9" fillId="36" borderId="55" xfId="0" applyFont="1" applyFill="1" applyBorder="1" applyAlignment="1">
      <alignment horizontal="center" wrapText="1"/>
    </xf>
    <xf numFmtId="0" fontId="9" fillId="37" borderId="62" xfId="0" applyFont="1" applyFill="1" applyBorder="1" applyAlignment="1">
      <alignment horizontal="center" wrapText="1"/>
    </xf>
    <xf numFmtId="0" fontId="9" fillId="37" borderId="63" xfId="0" applyFont="1" applyFill="1" applyBorder="1" applyAlignment="1">
      <alignment horizontal="center" wrapText="1"/>
    </xf>
    <xf numFmtId="0" fontId="9" fillId="37" borderId="64" xfId="0" applyFont="1" applyFill="1" applyBorder="1" applyAlignment="1">
      <alignment horizontal="center" wrapText="1"/>
    </xf>
    <xf numFmtId="0" fontId="9" fillId="37" borderId="54" xfId="0" applyFont="1" applyFill="1" applyBorder="1" applyAlignment="1">
      <alignment horizontal="center" wrapText="1"/>
    </xf>
    <xf numFmtId="0" fontId="9" fillId="37" borderId="65" xfId="0" applyFont="1" applyFill="1" applyBorder="1" applyAlignment="1">
      <alignment horizontal="center" wrapText="1"/>
    </xf>
    <xf numFmtId="0" fontId="9" fillId="37" borderId="55" xfId="0" applyFont="1" applyFill="1" applyBorder="1" applyAlignment="1">
      <alignment horizontal="center" wrapText="1"/>
    </xf>
    <xf numFmtId="0" fontId="1" fillId="38" borderId="40" xfId="0" applyFont="1" applyFill="1" applyBorder="1" applyAlignment="1" applyProtection="1">
      <alignment horizontal="center" vertical="top"/>
      <protection/>
    </xf>
    <xf numFmtId="0" fontId="1" fillId="38" borderId="45" xfId="0" applyFont="1" applyFill="1" applyBorder="1" applyAlignment="1" applyProtection="1">
      <alignment horizontal="center" vertical="top"/>
      <protection/>
    </xf>
    <xf numFmtId="0" fontId="1" fillId="38" borderId="66" xfId="0" applyFont="1" applyFill="1" applyBorder="1" applyAlignment="1" applyProtection="1">
      <alignment horizontal="center" vertical="top"/>
      <protection/>
    </xf>
    <xf numFmtId="0" fontId="1" fillId="38" borderId="17" xfId="0" applyFont="1" applyFill="1" applyBorder="1" applyAlignment="1" applyProtection="1">
      <alignment horizontal="center"/>
      <protection/>
    </xf>
    <xf numFmtId="0" fontId="1" fillId="38" borderId="39" xfId="0" applyFont="1" applyFill="1" applyBorder="1" applyAlignment="1" applyProtection="1">
      <alignment horizontal="center"/>
      <protection/>
    </xf>
    <xf numFmtId="0" fontId="1" fillId="38" borderId="67" xfId="0" applyFont="1" applyFill="1" applyBorder="1" applyAlignment="1" applyProtection="1">
      <alignment horizontal="center"/>
      <protection/>
    </xf>
    <xf numFmtId="0" fontId="1" fillId="0" borderId="0" xfId="0" applyFont="1" applyBorder="1" applyAlignment="1" applyProtection="1">
      <alignment horizontal="center" vertical="top"/>
      <protection/>
    </xf>
    <xf numFmtId="0" fontId="4" fillId="0" borderId="0" xfId="0" applyFont="1" applyBorder="1" applyAlignment="1" applyProtection="1">
      <alignment/>
      <protection/>
    </xf>
    <xf numFmtId="0" fontId="1" fillId="0" borderId="31" xfId="0" applyFont="1" applyBorder="1" applyAlignment="1" applyProtection="1">
      <alignment horizontal="left"/>
      <protection/>
    </xf>
    <xf numFmtId="0" fontId="4" fillId="0" borderId="33" xfId="0" applyFont="1" applyBorder="1" applyAlignment="1" applyProtection="1">
      <alignment horizontal="left"/>
      <protection/>
    </xf>
    <xf numFmtId="0" fontId="1" fillId="35" borderId="17" xfId="0" applyFont="1" applyFill="1" applyBorder="1" applyAlignment="1" applyProtection="1">
      <alignment horizontal="left" wrapText="1"/>
      <protection/>
    </xf>
    <xf numFmtId="0" fontId="4" fillId="35" borderId="67" xfId="0" applyFont="1" applyFill="1" applyBorder="1" applyAlignment="1" applyProtection="1">
      <alignment horizontal="left"/>
      <protection/>
    </xf>
    <xf numFmtId="0" fontId="1" fillId="35" borderId="68" xfId="0" applyFont="1" applyFill="1" applyBorder="1" applyAlignment="1" applyProtection="1">
      <alignment horizontal="left" wrapText="1"/>
      <protection/>
    </xf>
    <xf numFmtId="0" fontId="4" fillId="35" borderId="69"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2:BF43"/>
  <sheetViews>
    <sheetView tabSelected="1" zoomScalePageLayoutView="0" workbookViewId="0" topLeftCell="A1">
      <selection activeCell="C40" sqref="C40:C42"/>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4</v>
      </c>
      <c r="E7" s="98">
        <v>80</v>
      </c>
      <c r="F7" s="99">
        <f>E7/$E$11</f>
        <v>0.24242424242424243</v>
      </c>
      <c r="G7" s="99">
        <f>(D7*F7)</f>
        <v>0.9696969696969697</v>
      </c>
      <c r="H7" s="12"/>
      <c r="I7" s="13"/>
      <c r="J7" s="14"/>
      <c r="K7" s="15"/>
      <c r="L7" s="65"/>
    </row>
    <row r="8" spans="2:12" ht="25.5">
      <c r="B8" s="10"/>
      <c r="C8" s="64" t="s">
        <v>24</v>
      </c>
      <c r="D8" s="57">
        <v>5</v>
      </c>
      <c r="E8" s="98">
        <v>100</v>
      </c>
      <c r="F8" s="11">
        <f>E8/$E$11</f>
        <v>0.30303030303030304</v>
      </c>
      <c r="G8" s="11">
        <f>(D8*F8)</f>
        <v>1.5151515151515151</v>
      </c>
      <c r="H8" s="12"/>
      <c r="I8" s="13"/>
      <c r="J8" s="14"/>
      <c r="K8" s="15"/>
      <c r="L8" s="65"/>
    </row>
    <row r="9" spans="2:12" ht="25.5">
      <c r="B9" s="10"/>
      <c r="C9" s="64" t="s">
        <v>25</v>
      </c>
      <c r="D9" s="57">
        <v>4</v>
      </c>
      <c r="E9" s="98">
        <v>80</v>
      </c>
      <c r="F9" s="11">
        <f>E9/$E$11</f>
        <v>0.24242424242424243</v>
      </c>
      <c r="G9" s="11">
        <f>(D9*F9)</f>
        <v>0.9696969696969697</v>
      </c>
      <c r="H9" s="12"/>
      <c r="I9" s="13"/>
      <c r="J9" s="14"/>
      <c r="K9" s="15"/>
      <c r="L9" s="65"/>
    </row>
    <row r="10" spans="2:13" ht="26.25" thickBot="1">
      <c r="B10" s="10"/>
      <c r="C10" s="66" t="s">
        <v>26</v>
      </c>
      <c r="D10" s="61">
        <v>3</v>
      </c>
      <c r="E10" s="98">
        <v>70</v>
      </c>
      <c r="F10" s="16">
        <f>E10/$E$11</f>
        <v>0.21212121212121213</v>
      </c>
      <c r="G10" s="16">
        <f>(D10*F10)</f>
        <v>0.6363636363636364</v>
      </c>
      <c r="H10" s="17"/>
      <c r="I10" s="18"/>
      <c r="J10" s="19"/>
      <c r="K10" s="20"/>
      <c r="L10" s="67"/>
      <c r="M10" s="3"/>
    </row>
    <row r="11" spans="2:13" ht="13.5" thickBot="1">
      <c r="B11" s="10"/>
      <c r="C11" s="86" t="s">
        <v>21</v>
      </c>
      <c r="D11" s="87">
        <f>SUM(D7:D10)</f>
        <v>16</v>
      </c>
      <c r="E11" s="88">
        <f>SUM(E7:E10)</f>
        <v>330</v>
      </c>
      <c r="F11" s="89">
        <f>E11/$E$11</f>
        <v>1</v>
      </c>
      <c r="G11" s="89"/>
      <c r="H11" s="90">
        <f>AVERAGE(G7:G10)</f>
        <v>1.0227272727272727</v>
      </c>
      <c r="I11" s="91">
        <f>H11/$H$16</f>
        <v>0.6053811659192825</v>
      </c>
      <c r="J11" s="92">
        <v>50.6</v>
      </c>
      <c r="K11" s="21" t="str">
        <f>IF(J11&gt;89.5,"A",IF(J11&gt;79.5,"B",IF(J11&gt;59.5,"C",IF(J11&gt;39.5,"D",IF(J11&gt;19.5,"E",IF(J11&gt;=0,"F"))))))</f>
        <v>D</v>
      </c>
      <c r="L11" s="85" t="str">
        <f>IF(AND(87.4&lt;J11,J11&lt;92.01),"A/B",IF(AND(77.4&lt;J11,J11&lt;82.01),"B/C",IF(AND(57.4&lt;J11,J11&lt;62.01),"C/D",IF(AND(37.4&lt;J11,J11&lt;42.01),"D/E",IF(AND(17.4&lt;J11,J11&lt;22.01),"E/F",K11)))))</f>
        <v>D</v>
      </c>
      <c r="M11" s="3"/>
    </row>
    <row r="12" spans="2:13" ht="13.5" thickBot="1">
      <c r="B12" s="10"/>
      <c r="C12" s="147" t="s">
        <v>7</v>
      </c>
      <c r="D12" s="148"/>
      <c r="E12" s="148"/>
      <c r="F12" s="148"/>
      <c r="G12" s="148"/>
      <c r="H12" s="148"/>
      <c r="I12" s="148"/>
      <c r="J12" s="148"/>
      <c r="K12" s="148"/>
      <c r="L12" s="149"/>
      <c r="M12" s="3"/>
    </row>
    <row r="13" spans="2:13" ht="12.75">
      <c r="B13" s="10"/>
      <c r="C13" s="64" t="s">
        <v>27</v>
      </c>
      <c r="D13" s="97">
        <v>2</v>
      </c>
      <c r="E13" s="98">
        <v>100</v>
      </c>
      <c r="F13" s="23">
        <f>E13/$E$16</f>
        <v>0.3333333333333333</v>
      </c>
      <c r="G13" s="23">
        <f>(D13*F13)</f>
        <v>0.6666666666666666</v>
      </c>
      <c r="H13" s="12"/>
      <c r="I13" s="13"/>
      <c r="J13" s="22"/>
      <c r="K13" s="15"/>
      <c r="L13" s="68"/>
      <c r="M13" s="3"/>
    </row>
    <row r="14" spans="2:13" ht="25.5">
      <c r="B14" s="10"/>
      <c r="C14" s="64" t="s">
        <v>29</v>
      </c>
      <c r="D14" s="57">
        <v>2</v>
      </c>
      <c r="E14" s="98">
        <v>100</v>
      </c>
      <c r="F14" s="24">
        <f>E14/$E$16</f>
        <v>0.3333333333333333</v>
      </c>
      <c r="G14" s="24">
        <f>(D14*F14)</f>
        <v>0.6666666666666666</v>
      </c>
      <c r="H14" s="25"/>
      <c r="I14" s="13"/>
      <c r="J14" s="22"/>
      <c r="K14" s="15"/>
      <c r="L14" s="68"/>
      <c r="M14" s="3"/>
    </row>
    <row r="15" spans="2:13" ht="26.25" thickBot="1">
      <c r="B15" s="10"/>
      <c r="C15" s="66" t="s">
        <v>28</v>
      </c>
      <c r="D15" s="61">
        <v>2</v>
      </c>
      <c r="E15" s="98">
        <v>100</v>
      </c>
      <c r="F15" s="26">
        <f>E15/$E$16</f>
        <v>0.3333333333333333</v>
      </c>
      <c r="G15" s="26">
        <f>(D15*F15)</f>
        <v>0.6666666666666666</v>
      </c>
      <c r="H15" s="17">
        <f>AVERAGE(G13:G15)</f>
        <v>0.6666666666666666</v>
      </c>
      <c r="I15" s="18"/>
      <c r="J15" s="19"/>
      <c r="K15" s="20"/>
      <c r="L15" s="69"/>
      <c r="M15" s="25"/>
    </row>
    <row r="16" spans="2:14" ht="13.5" thickBot="1">
      <c r="B16" s="10"/>
      <c r="C16" s="86" t="s">
        <v>15</v>
      </c>
      <c r="D16" s="93">
        <f>SUM(D13:D15)</f>
        <v>6</v>
      </c>
      <c r="E16" s="94">
        <f>SUM(E13:E15)</f>
        <v>300</v>
      </c>
      <c r="F16" s="95">
        <f>E16/$E$16</f>
        <v>1</v>
      </c>
      <c r="G16" s="95"/>
      <c r="H16" s="96">
        <f>SUM(H11,H15)</f>
        <v>1.6893939393939394</v>
      </c>
      <c r="I16" s="96">
        <f>SUM(H15/H16)</f>
        <v>0.39461883408071746</v>
      </c>
      <c r="J16" s="130">
        <v>48.1</v>
      </c>
      <c r="K16" s="131" t="str">
        <f>IF(J16&gt;89.5,"A",IF(J16&gt;79.5,"B",IF(J16&gt;59.5,"C",IF(J16&gt;39.5,"D",IF(J16&gt;19.5,"E",IF(J16&gt;=0,"F"))))))</f>
        <v>D</v>
      </c>
      <c r="L16" s="85" t="str">
        <f>IF(AND(87.4&lt;J16,J16&lt;92.01),"A/B",IF(AND(77.4&lt;J16,J16&lt;82.01),"B/C",IF(AND(57.4&lt;J16,J16&lt;62.01),"C/D",IF(AND(37.4&lt;J16,J16&lt;42.01),"D/E",IF(AND(17.4&lt;J16,J16&lt;22.01),"E/F",K16)))))</f>
        <v>D</v>
      </c>
      <c r="M16" s="27"/>
      <c r="N16" s="28"/>
    </row>
    <row r="17" spans="2:14" ht="13.5" thickBot="1">
      <c r="B17" s="10"/>
      <c r="C17" s="70" t="s">
        <v>22</v>
      </c>
      <c r="D17" s="71"/>
      <c r="E17" s="72">
        <f>E11+E16</f>
        <v>630</v>
      </c>
      <c r="F17" s="73">
        <f>E17/$E$16</f>
        <v>2.1</v>
      </c>
      <c r="G17" s="73"/>
      <c r="H17" s="74"/>
      <c r="I17" s="74">
        <f>SUM(I11,I16)</f>
        <v>1</v>
      </c>
      <c r="J17" s="75">
        <f>(I11*J11)+(I16*J16)</f>
        <v>49.6134529147982</v>
      </c>
      <c r="K17" s="76" t="str">
        <f>IF(J17&gt;89.5,"A",IF(J17&gt;79.5,"B",IF(J17&gt;59.5,"C",IF(J17&gt;39.5,"D",IF(J17&gt;19.5,"E",IF(J17&gt;=0,"F"))))))</f>
        <v>D</v>
      </c>
      <c r="L17" s="77" t="str">
        <f>IF(AND(87.4&lt;J17,J17&lt;92.01),"A/B",IF(AND(77.4&lt;J17,J17&lt;82.01),"B/C",IF(AND(57.4&lt;J17,J17&lt;62.01),"C/D",IF(AND(37.4&lt;J17,J17&lt;42.01),"D/E",IF(AND(17.4&lt;J17,J17&lt;22.01),"E/F",K17)))))</f>
        <v>D</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0.6</v>
      </c>
      <c r="F20" s="25"/>
      <c r="G20" s="32"/>
      <c r="H20" s="33"/>
      <c r="I20" s="33"/>
      <c r="J20" s="101">
        <f>J11*E20</f>
        <v>30.36</v>
      </c>
      <c r="K20" s="35"/>
      <c r="L20" s="10"/>
      <c r="M20" s="27"/>
      <c r="N20" s="28"/>
    </row>
    <row r="21" spans="2:14" ht="12.75">
      <c r="B21" s="10"/>
      <c r="C21" s="102" t="s">
        <v>5</v>
      </c>
      <c r="D21" s="59">
        <v>2</v>
      </c>
      <c r="E21" s="40">
        <f>D21/D22</f>
        <v>0.4</v>
      </c>
      <c r="F21" s="25"/>
      <c r="G21" s="32"/>
      <c r="H21" s="33"/>
      <c r="I21" s="33"/>
      <c r="J21" s="103">
        <f>E21*J16</f>
        <v>19.240000000000002</v>
      </c>
      <c r="K21" s="35"/>
      <c r="L21" s="10"/>
      <c r="M21" s="27"/>
      <c r="N21" s="28"/>
    </row>
    <row r="22" spans="2:14" ht="13.5" thickBot="1">
      <c r="B22" s="10"/>
      <c r="C22" s="104"/>
      <c r="D22" s="60">
        <f>SUM(D20:D21)</f>
        <v>5</v>
      </c>
      <c r="E22" s="43">
        <f>SUM(E20:E21)</f>
        <v>1</v>
      </c>
      <c r="F22" s="25"/>
      <c r="G22" s="32"/>
      <c r="H22" s="33"/>
      <c r="I22" s="33"/>
      <c r="J22" s="105">
        <f>SUM(J20:J21)</f>
        <v>49.6</v>
      </c>
      <c r="K22" s="35"/>
      <c r="L22" s="10"/>
      <c r="M22" s="27"/>
      <c r="N22" s="28"/>
    </row>
    <row r="23" spans="2:14" ht="13.5" hidden="1" thickBot="1">
      <c r="B23" s="10"/>
      <c r="C23" s="106"/>
      <c r="D23" s="152" t="s">
        <v>17</v>
      </c>
      <c r="E23" s="153"/>
      <c r="F23" s="25"/>
      <c r="G23" s="32"/>
      <c r="H23" s="33"/>
      <c r="I23" s="33"/>
      <c r="J23" s="107" t="str">
        <f>IF(J22&gt;89.5,"A",IF(J22&gt;79.5,"B",IF(J22&gt;59.5,"C",IF(J22&gt;39.5,"D",IF(J22&gt;19.5,"E",IF(J22&gt;=0,"F"))))))</f>
        <v>D</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D</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27.7</v>
      </c>
      <c r="E28" s="77" t="str">
        <f>IF(D28&gt;89.5,"A",IF(D28&gt;79.5,"B",IF(D28&gt;59.5,"C",IF(D28&gt;39.5,"D",IF(D28&gt;19.5,"E",IF(D28&gt;=0,"F"))))))</f>
        <v>E</v>
      </c>
      <c r="F28" s="118" t="str">
        <f>IF(AND(87.4&lt;D28,D28&lt;92.01),"A/B",IF(AND(77.4&lt;D28,D28&lt;82.01),"B/C",IF(AND(57.4&lt;D28,D28&lt;62.01),"C/D",IF(AND(37.4&lt;D28,D28&lt;42.01),"D/E",IF(AND(17.4&lt;D28,D28&lt;22.01),"E/F",E28)))))</f>
        <v>E</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2.5999999999999996</v>
      </c>
      <c r="E31" s="37">
        <f>D31/D33</f>
        <v>0.40625</v>
      </c>
      <c r="I31" s="48"/>
      <c r="J31" s="38">
        <f>+J22*E31</f>
        <v>20.150000000000002</v>
      </c>
    </row>
    <row r="32" spans="3:10" ht="12.75">
      <c r="C32" s="39" t="s">
        <v>31</v>
      </c>
      <c r="D32" s="59">
        <v>3.8</v>
      </c>
      <c r="E32" s="40">
        <f>D32/D33</f>
        <v>0.59375</v>
      </c>
      <c r="I32" s="48"/>
      <c r="J32" s="41">
        <f>D28*E32</f>
        <v>16.446875</v>
      </c>
    </row>
    <row r="33" spans="3:10" ht="13.5" thickBot="1">
      <c r="C33" s="42"/>
      <c r="D33" s="50">
        <f>SUM(D31:D32)</f>
        <v>6.3999999999999995</v>
      </c>
      <c r="E33" s="43">
        <f>SUM(E31:E32)</f>
        <v>1</v>
      </c>
      <c r="I33" s="48"/>
      <c r="J33" s="44">
        <f>SUM(J31:J32)</f>
        <v>36.596875</v>
      </c>
    </row>
    <row r="34" spans="3:10" ht="13.5" hidden="1" thickBot="1">
      <c r="C34" s="45" t="s">
        <v>8</v>
      </c>
      <c r="D34" s="46" t="s">
        <v>17</v>
      </c>
      <c r="E34" s="51"/>
      <c r="I34" s="48"/>
      <c r="J34" s="52" t="str">
        <f>IF(J33&gt;89.5,"A",IF(J33&gt;79.5,"B",IF(J33&gt;59.5,"C",IF(J33&gt;39.5,"D",IF(J33&gt;19.5,"E",IF(J33&gt;=0,"F"))))))</f>
        <v>E</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E</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password="DB4F" sheet="1" objects="1" scenarios="1" formatCells="0"/>
  <mergeCells count="7">
    <mergeCell ref="C6:L6"/>
    <mergeCell ref="C12:L12"/>
    <mergeCell ref="C38:C39"/>
    <mergeCell ref="C40:C42"/>
    <mergeCell ref="D23:E23"/>
    <mergeCell ref="D24:E24"/>
    <mergeCell ref="D35:E35"/>
  </mergeCells>
  <printOptions/>
  <pageMargins left="0.75" right="0.75" top="1" bottom="1" header="0.5" footer="0.5"/>
  <pageSetup orientation="portrait" r:id="rId3"/>
  <legacyDrawing r:id="rId2"/>
</worksheet>
</file>

<file path=xl/worksheets/sheet10.xml><?xml version="1.0" encoding="utf-8"?>
<worksheet xmlns="http://schemas.openxmlformats.org/spreadsheetml/2006/main" xmlns:r="http://schemas.openxmlformats.org/officeDocument/2006/relationships">
  <dimension ref="A2:BF43"/>
  <sheetViews>
    <sheetView zoomScalePageLayoutView="0" workbookViewId="0" topLeftCell="A1">
      <selection activeCell="O30" sqref="O3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2.5</v>
      </c>
      <c r="E7" s="98">
        <v>100</v>
      </c>
      <c r="F7" s="99">
        <f>E7/$E$11</f>
        <v>0.2777777777777778</v>
      </c>
      <c r="G7" s="99">
        <f>(D7*F7)</f>
        <v>0.6944444444444444</v>
      </c>
      <c r="H7" s="12"/>
      <c r="I7" s="13"/>
      <c r="J7" s="14"/>
      <c r="K7" s="15"/>
      <c r="L7" s="65"/>
    </row>
    <row r="8" spans="2:12" ht="25.5">
      <c r="B8" s="10"/>
      <c r="C8" s="64" t="s">
        <v>24</v>
      </c>
      <c r="D8" s="57">
        <v>2</v>
      </c>
      <c r="E8" s="98">
        <v>90</v>
      </c>
      <c r="F8" s="11">
        <f>E8/$E$11</f>
        <v>0.25</v>
      </c>
      <c r="G8" s="11">
        <f>(D8*F8)</f>
        <v>0.5</v>
      </c>
      <c r="H8" s="12"/>
      <c r="I8" s="13"/>
      <c r="J8" s="14"/>
      <c r="K8" s="15"/>
      <c r="L8" s="65"/>
    </row>
    <row r="9" spans="2:12" ht="25.5">
      <c r="B9" s="10"/>
      <c r="C9" s="64" t="s">
        <v>25</v>
      </c>
      <c r="D9" s="57">
        <v>2</v>
      </c>
      <c r="E9" s="98">
        <v>90</v>
      </c>
      <c r="F9" s="11">
        <f>E9/$E$11</f>
        <v>0.25</v>
      </c>
      <c r="G9" s="11">
        <f>(D9*F9)</f>
        <v>0.5</v>
      </c>
      <c r="H9" s="12"/>
      <c r="I9" s="13"/>
      <c r="J9" s="14"/>
      <c r="K9" s="15"/>
      <c r="L9" s="65"/>
    </row>
    <row r="10" spans="2:13" ht="26.25" thickBot="1">
      <c r="B10" s="10"/>
      <c r="C10" s="66" t="s">
        <v>26</v>
      </c>
      <c r="D10" s="61">
        <v>1</v>
      </c>
      <c r="E10" s="98">
        <v>80</v>
      </c>
      <c r="F10" s="16">
        <f>E10/$E$11</f>
        <v>0.2222222222222222</v>
      </c>
      <c r="G10" s="16">
        <f>(D10*F10)</f>
        <v>0.2222222222222222</v>
      </c>
      <c r="H10" s="17"/>
      <c r="I10" s="18"/>
      <c r="J10" s="19"/>
      <c r="K10" s="20"/>
      <c r="L10" s="67"/>
      <c r="M10" s="3"/>
    </row>
    <row r="11" spans="2:13" ht="13.5" thickBot="1">
      <c r="B11" s="10"/>
      <c r="C11" s="86" t="s">
        <v>21</v>
      </c>
      <c r="D11" s="87">
        <f>SUM(D7:D10)</f>
        <v>7.5</v>
      </c>
      <c r="E11" s="88">
        <f>SUM(E7:E10)</f>
        <v>360</v>
      </c>
      <c r="F11" s="89">
        <f>E11/$E$11</f>
        <v>1</v>
      </c>
      <c r="G11" s="89"/>
      <c r="H11" s="90">
        <f>AVERAGE(G7:G10)</f>
        <v>0.47916666666666663</v>
      </c>
      <c r="I11" s="91">
        <f>H11/$H$16</f>
        <v>0.35980746089049337</v>
      </c>
      <c r="J11" s="92">
        <v>65.5</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47" t="s">
        <v>7</v>
      </c>
      <c r="D12" s="148"/>
      <c r="E12" s="148"/>
      <c r="F12" s="148"/>
      <c r="G12" s="148"/>
      <c r="H12" s="148"/>
      <c r="I12" s="148"/>
      <c r="J12" s="148"/>
      <c r="K12" s="148"/>
      <c r="L12" s="149"/>
      <c r="M12" s="3"/>
    </row>
    <row r="13" spans="2:13" ht="12.75">
      <c r="B13" s="10"/>
      <c r="C13" s="64" t="s">
        <v>27</v>
      </c>
      <c r="D13" s="97">
        <v>2.5</v>
      </c>
      <c r="E13" s="98">
        <v>90</v>
      </c>
      <c r="F13" s="23">
        <f>E13/$E$16</f>
        <v>0.34615384615384615</v>
      </c>
      <c r="G13" s="23">
        <f>(D13*F13)</f>
        <v>0.8653846153846154</v>
      </c>
      <c r="H13" s="12"/>
      <c r="I13" s="13"/>
      <c r="J13" s="22"/>
      <c r="K13" s="15"/>
      <c r="L13" s="68"/>
      <c r="M13" s="3"/>
    </row>
    <row r="14" spans="2:13" ht="25.5">
      <c r="B14" s="10"/>
      <c r="C14" s="64" t="s">
        <v>29</v>
      </c>
      <c r="D14" s="57">
        <v>3</v>
      </c>
      <c r="E14" s="98">
        <v>100</v>
      </c>
      <c r="F14" s="24">
        <f>E14/$E$16</f>
        <v>0.38461538461538464</v>
      </c>
      <c r="G14" s="24">
        <f>(D14*F14)</f>
        <v>1.153846153846154</v>
      </c>
      <c r="H14" s="25"/>
      <c r="I14" s="13"/>
      <c r="J14" s="22"/>
      <c r="K14" s="15"/>
      <c r="L14" s="68"/>
      <c r="M14" s="3"/>
    </row>
    <row r="15" spans="2:13" ht="26.25" thickBot="1">
      <c r="B15" s="10"/>
      <c r="C15" s="66" t="s">
        <v>28</v>
      </c>
      <c r="D15" s="61">
        <v>2</v>
      </c>
      <c r="E15" s="98">
        <v>70</v>
      </c>
      <c r="F15" s="26">
        <f>E15/$E$16</f>
        <v>0.2692307692307692</v>
      </c>
      <c r="G15" s="26">
        <f>(D15*F15)</f>
        <v>0.5384615384615384</v>
      </c>
      <c r="H15" s="17">
        <f>AVERAGE(G13:G15)</f>
        <v>0.8525641025641025</v>
      </c>
      <c r="I15" s="18"/>
      <c r="J15" s="19"/>
      <c r="K15" s="20"/>
      <c r="L15" s="69"/>
      <c r="M15" s="25"/>
    </row>
    <row r="16" spans="2:14" ht="13.5" thickBot="1">
      <c r="B16" s="10"/>
      <c r="C16" s="86" t="s">
        <v>15</v>
      </c>
      <c r="D16" s="93">
        <f>SUM(D13:D15)</f>
        <v>7.5</v>
      </c>
      <c r="E16" s="94">
        <f>SUM(E13:E15)</f>
        <v>260</v>
      </c>
      <c r="F16" s="95">
        <f>E16/$E$16</f>
        <v>1</v>
      </c>
      <c r="G16" s="95"/>
      <c r="H16" s="96">
        <f>SUM(H11,H15)</f>
        <v>1.3317307692307692</v>
      </c>
      <c r="I16" s="96">
        <f>SUM(H15/H16)</f>
        <v>0.6401925391095066</v>
      </c>
      <c r="J16" s="130">
        <v>70.6</v>
      </c>
      <c r="K16" s="131" t="str">
        <f>IF(J16&gt;89.5,"A",IF(J16&gt;79.5,"B",IF(J16&gt;59.5,"C",IF(J16&gt;39.5,"D",IF(J16&gt;19.5,"E",IF(J16&gt;=0,"F"))))))</f>
        <v>C</v>
      </c>
      <c r="L16" s="85" t="str">
        <f>IF(AND(87.4&lt;J16,J16&lt;92.01),"A/B",IF(AND(77.4&lt;J16,J16&lt;82.01),"B/C",IF(AND(57.4&lt;J16,J16&lt;62.01),"C/D",IF(AND(37.4&lt;J16,J16&lt;42.01),"D/E",IF(AND(17.4&lt;J16,J16&lt;22.01),"E/F",K16)))))</f>
        <v>C</v>
      </c>
      <c r="M16" s="27"/>
      <c r="N16" s="28"/>
    </row>
    <row r="17" spans="2:14" ht="13.5" thickBot="1">
      <c r="B17" s="10"/>
      <c r="C17" s="70" t="s">
        <v>22</v>
      </c>
      <c r="D17" s="71"/>
      <c r="E17" s="72">
        <f>E11+E16</f>
        <v>620</v>
      </c>
      <c r="F17" s="73">
        <f>E17/$E$16</f>
        <v>2.3846153846153846</v>
      </c>
      <c r="G17" s="73"/>
      <c r="H17" s="74"/>
      <c r="I17" s="74">
        <f>SUM(I11,I16)</f>
        <v>1</v>
      </c>
      <c r="J17" s="75">
        <f>(I11*J11)+(I16*J16)</f>
        <v>68.76498194945847</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0.5</v>
      </c>
      <c r="F20" s="25"/>
      <c r="G20" s="32"/>
      <c r="H20" s="33"/>
      <c r="I20" s="33"/>
      <c r="J20" s="101">
        <f>J11*E20</f>
        <v>32.75</v>
      </c>
      <c r="K20" s="35"/>
      <c r="L20" s="10"/>
      <c r="M20" s="27"/>
      <c r="N20" s="28"/>
    </row>
    <row r="21" spans="2:14" ht="12.75">
      <c r="B21" s="10"/>
      <c r="C21" s="102" t="s">
        <v>5</v>
      </c>
      <c r="D21" s="59">
        <v>3</v>
      </c>
      <c r="E21" s="40">
        <f>D21/D22</f>
        <v>0.5</v>
      </c>
      <c r="F21" s="25"/>
      <c r="G21" s="32"/>
      <c r="H21" s="33"/>
      <c r="I21" s="33"/>
      <c r="J21" s="103">
        <f>E21*J16</f>
        <v>35.3</v>
      </c>
      <c r="K21" s="35"/>
      <c r="L21" s="10"/>
      <c r="M21" s="27"/>
      <c r="N21" s="28"/>
    </row>
    <row r="22" spans="2:14" ht="13.5" thickBot="1">
      <c r="B22" s="10"/>
      <c r="C22" s="104"/>
      <c r="D22" s="60">
        <f>SUM(D20:D21)</f>
        <v>6</v>
      </c>
      <c r="E22" s="43">
        <f>SUM(E20:E21)</f>
        <v>1</v>
      </c>
      <c r="F22" s="25"/>
      <c r="G22" s="32"/>
      <c r="H22" s="33"/>
      <c r="I22" s="33"/>
      <c r="J22" s="105">
        <f>SUM(J20:J21)</f>
        <v>68.05</v>
      </c>
      <c r="K22" s="35"/>
      <c r="L22" s="10"/>
      <c r="M22" s="27"/>
      <c r="N22" s="28"/>
    </row>
    <row r="23" spans="2:14" ht="13.5" hidden="1" thickBot="1">
      <c r="B23" s="10"/>
      <c r="C23" s="106"/>
      <c r="D23" s="152" t="s">
        <v>17</v>
      </c>
      <c r="E23" s="153"/>
      <c r="F23" s="25"/>
      <c r="G23" s="32"/>
      <c r="H23" s="33"/>
      <c r="I23" s="33"/>
      <c r="J23" s="107" t="str">
        <f>IF(J22&gt;89.5,"A",IF(J22&gt;79.5,"B",IF(J22&gt;59.5,"C",IF(J22&gt;39.5,"D",IF(J22&gt;19.5,"E",IF(J22&gt;=0,"F"))))))</f>
        <v>C</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71.1</v>
      </c>
      <c r="E28" s="77" t="str">
        <f>IF(D28&gt;89.5,"A",IF(D28&gt;79.5,"B",IF(D28&gt;59.5,"C",IF(D28&gt;39.5,"D",IF(D28&gt;19.5,"E",IF(D28&gt;=0,"F"))))))</f>
        <v>C</v>
      </c>
      <c r="F28" s="118" t="str">
        <f>IF(AND(87.4&lt;D28,D28&lt;92.01),"A/B",IF(AND(77.4&lt;D28,D28&lt;82.01),"B/C",IF(AND(57.4&lt;D28,D28&lt;62.01),"C/D",IF(AND(37.4&lt;D28,D28&lt;42.01),"D/E",IF(AND(17.4&lt;D28,D28&lt;22.01),"E/F",E28)))))</f>
        <v>C</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3</v>
      </c>
      <c r="E31" s="37">
        <f>D31/D33</f>
        <v>0.4545454545454546</v>
      </c>
      <c r="I31" s="48"/>
      <c r="J31" s="38">
        <f>+J22*E31</f>
        <v>30.931818181818183</v>
      </c>
    </row>
    <row r="32" spans="3:10" ht="12.75">
      <c r="C32" s="39" t="s">
        <v>31</v>
      </c>
      <c r="D32" s="59">
        <v>3.6</v>
      </c>
      <c r="E32" s="40">
        <f>D32/D33</f>
        <v>0.5454545454545455</v>
      </c>
      <c r="I32" s="48"/>
      <c r="J32" s="41">
        <f>D28*E32</f>
        <v>38.78181818181818</v>
      </c>
    </row>
    <row r="33" spans="3:10" ht="13.5" thickBot="1">
      <c r="C33" s="42"/>
      <c r="D33" s="50">
        <f>SUM(D31:D32)</f>
        <v>6.6</v>
      </c>
      <c r="E33" s="43">
        <f>SUM(E31:E32)</f>
        <v>1</v>
      </c>
      <c r="I33" s="48"/>
      <c r="J33" s="44">
        <f>SUM(J31:J32)</f>
        <v>69.71363636363637</v>
      </c>
    </row>
    <row r="34" spans="3:10" ht="13.5" hidden="1" thickBot="1">
      <c r="C34" s="45" t="s">
        <v>8</v>
      </c>
      <c r="D34" s="46" t="s">
        <v>17</v>
      </c>
      <c r="E34" s="51"/>
      <c r="I34" s="48"/>
      <c r="J34" s="52" t="str">
        <f>IF(J33&gt;89.5,"A",IF(J33&gt;79.5,"B",IF(J33&gt;59.5,"C",IF(J33&gt;39.5,"D",IF(J33&gt;19.5,"E",IF(J33&gt;=0,"F"))))))</f>
        <v>C</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2:BF43"/>
  <sheetViews>
    <sheetView zoomScalePageLayoutView="0" workbookViewId="0" topLeftCell="A1">
      <selection activeCell="O30" sqref="O3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2.5</v>
      </c>
      <c r="E7" s="98">
        <v>100</v>
      </c>
      <c r="F7" s="99">
        <f>E7/$E$11</f>
        <v>0.2777777777777778</v>
      </c>
      <c r="G7" s="99">
        <f>(D7*F7)</f>
        <v>0.6944444444444444</v>
      </c>
      <c r="H7" s="12"/>
      <c r="I7" s="13"/>
      <c r="J7" s="14"/>
      <c r="K7" s="15"/>
      <c r="L7" s="65"/>
    </row>
    <row r="8" spans="2:12" ht="25.5">
      <c r="B8" s="10"/>
      <c r="C8" s="64" t="s">
        <v>24</v>
      </c>
      <c r="D8" s="57">
        <v>2</v>
      </c>
      <c r="E8" s="98">
        <v>90</v>
      </c>
      <c r="F8" s="11">
        <f>E8/$E$11</f>
        <v>0.25</v>
      </c>
      <c r="G8" s="11">
        <f>(D8*F8)</f>
        <v>0.5</v>
      </c>
      <c r="H8" s="12"/>
      <c r="I8" s="13"/>
      <c r="J8" s="14"/>
      <c r="K8" s="15"/>
      <c r="L8" s="65"/>
    </row>
    <row r="9" spans="2:12" ht="25.5">
      <c r="B9" s="10"/>
      <c r="C9" s="64" t="s">
        <v>25</v>
      </c>
      <c r="D9" s="57">
        <v>2</v>
      </c>
      <c r="E9" s="98">
        <v>90</v>
      </c>
      <c r="F9" s="11">
        <f>E9/$E$11</f>
        <v>0.25</v>
      </c>
      <c r="G9" s="11">
        <f>(D9*F9)</f>
        <v>0.5</v>
      </c>
      <c r="H9" s="12"/>
      <c r="I9" s="13"/>
      <c r="J9" s="14"/>
      <c r="K9" s="15"/>
      <c r="L9" s="65"/>
    </row>
    <row r="10" spans="2:13" ht="26.25" thickBot="1">
      <c r="B10" s="10"/>
      <c r="C10" s="66" t="s">
        <v>26</v>
      </c>
      <c r="D10" s="61">
        <v>1</v>
      </c>
      <c r="E10" s="98">
        <v>80</v>
      </c>
      <c r="F10" s="16">
        <f>E10/$E$11</f>
        <v>0.2222222222222222</v>
      </c>
      <c r="G10" s="16">
        <f>(D10*F10)</f>
        <v>0.2222222222222222</v>
      </c>
      <c r="H10" s="17"/>
      <c r="I10" s="18"/>
      <c r="J10" s="19"/>
      <c r="K10" s="20"/>
      <c r="L10" s="67"/>
      <c r="M10" s="3"/>
    </row>
    <row r="11" spans="2:13" ht="13.5" thickBot="1">
      <c r="B11" s="10"/>
      <c r="C11" s="86" t="s">
        <v>21</v>
      </c>
      <c r="D11" s="87">
        <f>SUM(D7:D10)</f>
        <v>7.5</v>
      </c>
      <c r="E11" s="88">
        <f>SUM(E7:E10)</f>
        <v>360</v>
      </c>
      <c r="F11" s="89">
        <f>E11/$E$11</f>
        <v>1</v>
      </c>
      <c r="G11" s="89"/>
      <c r="H11" s="90">
        <f>AVERAGE(G7:G10)</f>
        <v>0.47916666666666663</v>
      </c>
      <c r="I11" s="91">
        <f>H11/$H$16</f>
        <v>0.35980746089049337</v>
      </c>
      <c r="J11" s="92">
        <v>64.5</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47" t="s">
        <v>7</v>
      </c>
      <c r="D12" s="148"/>
      <c r="E12" s="148"/>
      <c r="F12" s="148"/>
      <c r="G12" s="148"/>
      <c r="H12" s="148"/>
      <c r="I12" s="148"/>
      <c r="J12" s="148"/>
      <c r="K12" s="148"/>
      <c r="L12" s="149"/>
      <c r="M12" s="3"/>
    </row>
    <row r="13" spans="2:13" ht="12.75">
      <c r="B13" s="10"/>
      <c r="C13" s="64" t="s">
        <v>27</v>
      </c>
      <c r="D13" s="97">
        <v>3</v>
      </c>
      <c r="E13" s="98">
        <v>100</v>
      </c>
      <c r="F13" s="23">
        <f>E13/$E$16</f>
        <v>0.38461538461538464</v>
      </c>
      <c r="G13" s="23">
        <f>(D13*F13)</f>
        <v>1.153846153846154</v>
      </c>
      <c r="H13" s="12"/>
      <c r="I13" s="13"/>
      <c r="J13" s="22"/>
      <c r="K13" s="15"/>
      <c r="L13" s="68"/>
      <c r="M13" s="3"/>
    </row>
    <row r="14" spans="2:13" ht="25.5">
      <c r="B14" s="10"/>
      <c r="C14" s="64" t="s">
        <v>29</v>
      </c>
      <c r="D14" s="57">
        <v>2.5</v>
      </c>
      <c r="E14" s="98">
        <v>90</v>
      </c>
      <c r="F14" s="24">
        <f>E14/$E$16</f>
        <v>0.34615384615384615</v>
      </c>
      <c r="G14" s="24">
        <f>(D14*F14)</f>
        <v>0.8653846153846154</v>
      </c>
      <c r="H14" s="25"/>
      <c r="I14" s="13"/>
      <c r="J14" s="22"/>
      <c r="K14" s="15"/>
      <c r="L14" s="68"/>
      <c r="M14" s="3"/>
    </row>
    <row r="15" spans="2:13" ht="26.25" thickBot="1">
      <c r="B15" s="10"/>
      <c r="C15" s="66" t="s">
        <v>28</v>
      </c>
      <c r="D15" s="61">
        <v>2</v>
      </c>
      <c r="E15" s="98">
        <v>70</v>
      </c>
      <c r="F15" s="26">
        <f>E15/$E$16</f>
        <v>0.2692307692307692</v>
      </c>
      <c r="G15" s="26">
        <f>(D15*F15)</f>
        <v>0.5384615384615384</v>
      </c>
      <c r="H15" s="17">
        <f>AVERAGE(G13:G15)</f>
        <v>0.8525641025641025</v>
      </c>
      <c r="I15" s="18"/>
      <c r="J15" s="19"/>
      <c r="K15" s="20"/>
      <c r="L15" s="69"/>
      <c r="M15" s="25"/>
    </row>
    <row r="16" spans="2:14" ht="13.5" thickBot="1">
      <c r="B16" s="10"/>
      <c r="C16" s="86" t="s">
        <v>15</v>
      </c>
      <c r="D16" s="93">
        <f>SUM(D13:D15)</f>
        <v>7.5</v>
      </c>
      <c r="E16" s="94">
        <f>SUM(E13:E15)</f>
        <v>260</v>
      </c>
      <c r="F16" s="95">
        <f>E16/$E$16</f>
        <v>1</v>
      </c>
      <c r="G16" s="95"/>
      <c r="H16" s="96">
        <f>SUM(H11,H15)</f>
        <v>1.3317307692307692</v>
      </c>
      <c r="I16" s="96">
        <f>SUM(H15/H16)</f>
        <v>0.6401925391095066</v>
      </c>
      <c r="J16" s="130">
        <v>67.8</v>
      </c>
      <c r="K16" s="131" t="str">
        <f>IF(J16&gt;89.5,"A",IF(J16&gt;79.5,"B",IF(J16&gt;59.5,"C",IF(J16&gt;39.5,"D",IF(J16&gt;19.5,"E",IF(J16&gt;=0,"F"))))))</f>
        <v>C</v>
      </c>
      <c r="L16" s="85" t="str">
        <f>IF(AND(87.4&lt;J16,J16&lt;92.01),"A/B",IF(AND(77.4&lt;J16,J16&lt;82.01),"B/C",IF(AND(57.4&lt;J16,J16&lt;62.01),"C/D",IF(AND(37.4&lt;J16,J16&lt;42.01),"D/E",IF(AND(17.4&lt;J16,J16&lt;22.01),"E/F",K16)))))</f>
        <v>C</v>
      </c>
      <c r="M16" s="27"/>
      <c r="N16" s="28"/>
    </row>
    <row r="17" spans="2:14" ht="13.5" thickBot="1">
      <c r="B17" s="10"/>
      <c r="C17" s="70" t="s">
        <v>22</v>
      </c>
      <c r="D17" s="71"/>
      <c r="E17" s="72">
        <f>E11+E16</f>
        <v>620</v>
      </c>
      <c r="F17" s="73">
        <f>E17/$E$16</f>
        <v>2.3846153846153846</v>
      </c>
      <c r="G17" s="73"/>
      <c r="H17" s="74"/>
      <c r="I17" s="74">
        <f>SUM(I11,I16)</f>
        <v>1</v>
      </c>
      <c r="J17" s="75">
        <f>(I11*J11)+(I16*J16)</f>
        <v>66.61263537906137</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0.6</v>
      </c>
      <c r="F20" s="25"/>
      <c r="G20" s="32"/>
      <c r="H20" s="33"/>
      <c r="I20" s="33"/>
      <c r="J20" s="101">
        <f>J11*E20</f>
        <v>38.699999999999996</v>
      </c>
      <c r="K20" s="35"/>
      <c r="L20" s="10"/>
      <c r="M20" s="27"/>
      <c r="N20" s="28"/>
    </row>
    <row r="21" spans="2:14" ht="12.75">
      <c r="B21" s="10"/>
      <c r="C21" s="102" t="s">
        <v>5</v>
      </c>
      <c r="D21" s="59">
        <v>2</v>
      </c>
      <c r="E21" s="40">
        <f>D21/D22</f>
        <v>0.4</v>
      </c>
      <c r="F21" s="25"/>
      <c r="G21" s="32"/>
      <c r="H21" s="33"/>
      <c r="I21" s="33"/>
      <c r="J21" s="103">
        <f>E21*J16</f>
        <v>27.12</v>
      </c>
      <c r="K21" s="35"/>
      <c r="L21" s="10"/>
      <c r="M21" s="27"/>
      <c r="N21" s="28"/>
    </row>
    <row r="22" spans="2:14" ht="13.5" thickBot="1">
      <c r="B22" s="10"/>
      <c r="C22" s="104"/>
      <c r="D22" s="60">
        <f>SUM(D20:D21)</f>
        <v>5</v>
      </c>
      <c r="E22" s="43">
        <f>SUM(E20:E21)</f>
        <v>1</v>
      </c>
      <c r="F22" s="25"/>
      <c r="G22" s="32"/>
      <c r="H22" s="33"/>
      <c r="I22" s="33"/>
      <c r="J22" s="105">
        <f>SUM(J20:J21)</f>
        <v>65.82</v>
      </c>
      <c r="K22" s="35"/>
      <c r="L22" s="10"/>
      <c r="M22" s="27"/>
      <c r="N22" s="28"/>
    </row>
    <row r="23" spans="2:14" ht="13.5" hidden="1" thickBot="1">
      <c r="B23" s="10"/>
      <c r="C23" s="106"/>
      <c r="D23" s="152" t="s">
        <v>17</v>
      </c>
      <c r="E23" s="153"/>
      <c r="F23" s="25"/>
      <c r="G23" s="32"/>
      <c r="H23" s="33"/>
      <c r="I23" s="33"/>
      <c r="J23" s="107" t="str">
        <f>IF(J22&gt;89.5,"A",IF(J22&gt;79.5,"B",IF(J22&gt;59.5,"C",IF(J22&gt;39.5,"D",IF(J22&gt;19.5,"E",IF(J22&gt;=0,"F"))))))</f>
        <v>C</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68.3</v>
      </c>
      <c r="E28" s="77" t="str">
        <f>IF(D28&gt;89.5,"A",IF(D28&gt;79.5,"B",IF(D28&gt;59.5,"C",IF(D28&gt;39.5,"D",IF(D28&gt;19.5,"E",IF(D28&gt;=0,"F"))))))</f>
        <v>C</v>
      </c>
      <c r="F28" s="118" t="str">
        <f>IF(AND(87.4&lt;D28,D28&lt;92.01),"A/B",IF(AND(77.4&lt;D28,D28&lt;82.01),"B/C",IF(AND(57.4&lt;D28,D28&lt;62.01),"C/D",IF(AND(37.4&lt;D28,D28&lt;42.01),"D/E",IF(AND(17.4&lt;D28,D28&lt;22.01),"E/F",E28)))))</f>
        <v>C</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2.5999999999999996</v>
      </c>
      <c r="E31" s="37">
        <f>D31/D33</f>
        <v>0.41935483870967744</v>
      </c>
      <c r="I31" s="48"/>
      <c r="J31" s="38">
        <f>+J22*E31</f>
        <v>27.601935483870967</v>
      </c>
    </row>
    <row r="32" spans="3:10" ht="12.75">
      <c r="C32" s="39" t="s">
        <v>31</v>
      </c>
      <c r="D32" s="59">
        <v>3.6</v>
      </c>
      <c r="E32" s="40">
        <f>D32/D33</f>
        <v>0.5806451612903226</v>
      </c>
      <c r="I32" s="48"/>
      <c r="J32" s="41">
        <f>D28*E32</f>
        <v>39.65806451612903</v>
      </c>
    </row>
    <row r="33" spans="3:10" ht="13.5" thickBot="1">
      <c r="C33" s="42"/>
      <c r="D33" s="50">
        <f>SUM(D31:D32)</f>
        <v>6.199999999999999</v>
      </c>
      <c r="E33" s="43">
        <f>SUM(E31:E32)</f>
        <v>1</v>
      </c>
      <c r="I33" s="48"/>
      <c r="J33" s="44">
        <f>SUM(J31:J32)</f>
        <v>67.25999999999999</v>
      </c>
    </row>
    <row r="34" spans="3:10" ht="13.5" hidden="1" thickBot="1">
      <c r="C34" s="45" t="s">
        <v>8</v>
      </c>
      <c r="D34" s="46" t="s">
        <v>17</v>
      </c>
      <c r="E34" s="51"/>
      <c r="I34" s="48"/>
      <c r="J34" s="52" t="str">
        <f>IF(J33&gt;89.5,"A",IF(J33&gt;79.5,"B",IF(J33&gt;59.5,"C",IF(J33&gt;39.5,"D",IF(J33&gt;19.5,"E",IF(J33&gt;=0,"F"))))))</f>
        <v>C</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2:BF43"/>
  <sheetViews>
    <sheetView zoomScalePageLayoutView="0" workbookViewId="0" topLeftCell="A1">
      <selection activeCell="O30" sqref="O3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3</v>
      </c>
      <c r="E7" s="98">
        <v>100</v>
      </c>
      <c r="F7" s="99">
        <f>E7/$E$11</f>
        <v>0.2857142857142857</v>
      </c>
      <c r="G7" s="99">
        <f>(D7*F7)</f>
        <v>0.8571428571428571</v>
      </c>
      <c r="H7" s="12"/>
      <c r="I7" s="13"/>
      <c r="J7" s="14"/>
      <c r="K7" s="15"/>
      <c r="L7" s="65"/>
    </row>
    <row r="8" spans="2:12" ht="25.5">
      <c r="B8" s="10"/>
      <c r="C8" s="64" t="s">
        <v>24</v>
      </c>
      <c r="D8" s="57">
        <v>2.5</v>
      </c>
      <c r="E8" s="98">
        <v>90</v>
      </c>
      <c r="F8" s="11">
        <f>E8/$E$11</f>
        <v>0.2571428571428571</v>
      </c>
      <c r="G8" s="11">
        <f>(D8*F8)</f>
        <v>0.6428571428571428</v>
      </c>
      <c r="H8" s="12"/>
      <c r="I8" s="13"/>
      <c r="J8" s="14"/>
      <c r="K8" s="15"/>
      <c r="L8" s="65"/>
    </row>
    <row r="9" spans="2:12" ht="25.5">
      <c r="B9" s="10"/>
      <c r="C9" s="64" t="s">
        <v>25</v>
      </c>
      <c r="D9" s="57">
        <v>2</v>
      </c>
      <c r="E9" s="98">
        <v>80</v>
      </c>
      <c r="F9" s="11">
        <f>E9/$E$11</f>
        <v>0.22857142857142856</v>
      </c>
      <c r="G9" s="11">
        <f>(D9*F9)</f>
        <v>0.45714285714285713</v>
      </c>
      <c r="H9" s="12"/>
      <c r="I9" s="13"/>
      <c r="J9" s="14"/>
      <c r="K9" s="15"/>
      <c r="L9" s="65"/>
    </row>
    <row r="10" spans="2:13" ht="26.25" thickBot="1">
      <c r="B10" s="10"/>
      <c r="C10" s="66" t="s">
        <v>26</v>
      </c>
      <c r="D10" s="61">
        <v>2</v>
      </c>
      <c r="E10" s="98">
        <v>80</v>
      </c>
      <c r="F10" s="16">
        <f>E10/$E$11</f>
        <v>0.22857142857142856</v>
      </c>
      <c r="G10" s="16">
        <f>(D10*F10)</f>
        <v>0.45714285714285713</v>
      </c>
      <c r="H10" s="17"/>
      <c r="I10" s="18"/>
      <c r="J10" s="19"/>
      <c r="K10" s="20"/>
      <c r="L10" s="67"/>
      <c r="M10" s="3"/>
    </row>
    <row r="11" spans="2:13" ht="13.5" thickBot="1">
      <c r="B11" s="10"/>
      <c r="C11" s="86" t="s">
        <v>21</v>
      </c>
      <c r="D11" s="87">
        <f>SUM(D7:D10)</f>
        <v>9.5</v>
      </c>
      <c r="E11" s="88">
        <f>SUM(E7:E10)</f>
        <v>350</v>
      </c>
      <c r="F11" s="89">
        <f>E11/$E$11</f>
        <v>1</v>
      </c>
      <c r="G11" s="89"/>
      <c r="H11" s="90">
        <f>AVERAGE(G7:G10)</f>
        <v>0.6035714285714285</v>
      </c>
      <c r="I11" s="91">
        <f>H11/$H$16</f>
        <v>0.40234791889007465</v>
      </c>
      <c r="J11" s="92">
        <v>62.3</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47" t="s">
        <v>7</v>
      </c>
      <c r="D12" s="148"/>
      <c r="E12" s="148"/>
      <c r="F12" s="148"/>
      <c r="G12" s="148"/>
      <c r="H12" s="148"/>
      <c r="I12" s="148"/>
      <c r="J12" s="148"/>
      <c r="K12" s="148"/>
      <c r="L12" s="149"/>
      <c r="M12" s="3"/>
    </row>
    <row r="13" spans="2:13" ht="12.75">
      <c r="B13" s="10"/>
      <c r="C13" s="64" t="s">
        <v>27</v>
      </c>
      <c r="D13" s="97">
        <v>3</v>
      </c>
      <c r="E13" s="98">
        <v>100</v>
      </c>
      <c r="F13" s="23">
        <f>E13/$E$16</f>
        <v>0.3448275862068966</v>
      </c>
      <c r="G13" s="23">
        <f>(D13*F13)</f>
        <v>1.0344827586206897</v>
      </c>
      <c r="H13" s="12"/>
      <c r="I13" s="13"/>
      <c r="J13" s="22"/>
      <c r="K13" s="15"/>
      <c r="L13" s="68"/>
      <c r="M13" s="3"/>
    </row>
    <row r="14" spans="2:13" ht="25.5">
      <c r="B14" s="10"/>
      <c r="C14" s="64" t="s">
        <v>29</v>
      </c>
      <c r="D14" s="57">
        <v>3</v>
      </c>
      <c r="E14" s="98">
        <v>100</v>
      </c>
      <c r="F14" s="24">
        <f>E14/$E$16</f>
        <v>0.3448275862068966</v>
      </c>
      <c r="G14" s="24">
        <f>(D14*F14)</f>
        <v>1.0344827586206897</v>
      </c>
      <c r="H14" s="25"/>
      <c r="I14" s="13"/>
      <c r="J14" s="22"/>
      <c r="K14" s="15"/>
      <c r="L14" s="68"/>
      <c r="M14" s="3"/>
    </row>
    <row r="15" spans="2:13" ht="26.25" thickBot="1">
      <c r="B15" s="10"/>
      <c r="C15" s="66" t="s">
        <v>28</v>
      </c>
      <c r="D15" s="61">
        <v>2</v>
      </c>
      <c r="E15" s="98">
        <v>90</v>
      </c>
      <c r="F15" s="26">
        <f>E15/$E$16</f>
        <v>0.3103448275862069</v>
      </c>
      <c r="G15" s="26">
        <f>(D15*F15)</f>
        <v>0.6206896551724138</v>
      </c>
      <c r="H15" s="17">
        <f>AVERAGE(G13:G15)</f>
        <v>0.896551724137931</v>
      </c>
      <c r="I15" s="18"/>
      <c r="J15" s="19"/>
      <c r="K15" s="20"/>
      <c r="L15" s="69"/>
      <c r="M15" s="25"/>
    </row>
    <row r="16" spans="2:14" ht="13.5" thickBot="1">
      <c r="B16" s="10"/>
      <c r="C16" s="86" t="s">
        <v>15</v>
      </c>
      <c r="D16" s="93">
        <f>SUM(D13:D15)</f>
        <v>8</v>
      </c>
      <c r="E16" s="94">
        <f>SUM(E13:E15)</f>
        <v>290</v>
      </c>
      <c r="F16" s="95">
        <f>E16/$E$16</f>
        <v>1</v>
      </c>
      <c r="G16" s="95"/>
      <c r="H16" s="96">
        <f>SUM(H11,H15)</f>
        <v>1.5001231527093597</v>
      </c>
      <c r="I16" s="96">
        <f>SUM(H15/H16)</f>
        <v>0.5976520811099253</v>
      </c>
      <c r="J16" s="130">
        <v>77.3</v>
      </c>
      <c r="K16" s="131" t="str">
        <f>IF(J16&gt;89.5,"A",IF(J16&gt;79.5,"B",IF(J16&gt;59.5,"C",IF(J16&gt;39.5,"D",IF(J16&gt;19.5,"E",IF(J16&gt;=0,"F"))))))</f>
        <v>C</v>
      </c>
      <c r="L16" s="85" t="str">
        <f>IF(AND(87.4&lt;J16,J16&lt;92.01),"A/B",IF(AND(77.4&lt;J16,J16&lt;82.01),"B/C",IF(AND(57.4&lt;J16,J16&lt;62.01),"C/D",IF(AND(37.4&lt;J16,J16&lt;42.01),"D/E",IF(AND(17.4&lt;J16,J16&lt;22.01),"E/F",K16)))))</f>
        <v>C</v>
      </c>
      <c r="M16" s="27"/>
      <c r="N16" s="28"/>
    </row>
    <row r="17" spans="2:14" ht="13.5" thickBot="1">
      <c r="B17" s="10"/>
      <c r="C17" s="70" t="s">
        <v>22</v>
      </c>
      <c r="D17" s="71"/>
      <c r="E17" s="72">
        <f>E11+E16</f>
        <v>640</v>
      </c>
      <c r="F17" s="73">
        <f>E17/$E$16</f>
        <v>2.206896551724138</v>
      </c>
      <c r="G17" s="73"/>
      <c r="H17" s="74"/>
      <c r="I17" s="74">
        <f>SUM(I11,I16)</f>
        <v>1</v>
      </c>
      <c r="J17" s="75">
        <f>(I11*J11)+(I16*J16)</f>
        <v>71.26478121664887</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0.6</v>
      </c>
      <c r="F20" s="25"/>
      <c r="G20" s="32"/>
      <c r="H20" s="33"/>
      <c r="I20" s="33"/>
      <c r="J20" s="101">
        <f>J11*E20</f>
        <v>37.379999999999995</v>
      </c>
      <c r="K20" s="35"/>
      <c r="L20" s="10"/>
      <c r="M20" s="27"/>
      <c r="N20" s="28"/>
    </row>
    <row r="21" spans="2:14" ht="12.75">
      <c r="B21" s="10"/>
      <c r="C21" s="102" t="s">
        <v>5</v>
      </c>
      <c r="D21" s="59">
        <v>2</v>
      </c>
      <c r="E21" s="40">
        <f>D21/D22</f>
        <v>0.4</v>
      </c>
      <c r="F21" s="25"/>
      <c r="G21" s="32"/>
      <c r="H21" s="33"/>
      <c r="I21" s="33"/>
      <c r="J21" s="103">
        <f>E21*J16</f>
        <v>30.92</v>
      </c>
      <c r="K21" s="35"/>
      <c r="L21" s="10"/>
      <c r="M21" s="27"/>
      <c r="N21" s="28"/>
    </row>
    <row r="22" spans="2:14" ht="13.5" thickBot="1">
      <c r="B22" s="10"/>
      <c r="C22" s="104"/>
      <c r="D22" s="60">
        <f>SUM(D20:D21)</f>
        <v>5</v>
      </c>
      <c r="E22" s="43">
        <f>SUM(E20:E21)</f>
        <v>1</v>
      </c>
      <c r="F22" s="25"/>
      <c r="G22" s="32"/>
      <c r="H22" s="33"/>
      <c r="I22" s="33"/>
      <c r="J22" s="105">
        <f>SUM(J20:J21)</f>
        <v>68.3</v>
      </c>
      <c r="K22" s="35"/>
      <c r="L22" s="10"/>
      <c r="M22" s="27"/>
      <c r="N22" s="28"/>
    </row>
    <row r="23" spans="2:14" ht="13.5" hidden="1" thickBot="1">
      <c r="B23" s="10"/>
      <c r="C23" s="106"/>
      <c r="D23" s="152" t="s">
        <v>17</v>
      </c>
      <c r="E23" s="153"/>
      <c r="F23" s="25"/>
      <c r="G23" s="32"/>
      <c r="H23" s="33"/>
      <c r="I23" s="33"/>
      <c r="J23" s="107" t="str">
        <f>IF(J22&gt;89.5,"A",IF(J22&gt;79.5,"B",IF(J22&gt;59.5,"C",IF(J22&gt;39.5,"D",IF(J22&gt;19.5,"E",IF(J22&gt;=0,"F"))))))</f>
        <v>C</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71.5</v>
      </c>
      <c r="E28" s="77" t="str">
        <f>IF(D28&gt;89.5,"A",IF(D28&gt;79.5,"B",IF(D28&gt;59.5,"C",IF(D28&gt;39.5,"D",IF(D28&gt;19.5,"E",IF(D28&gt;=0,"F"))))))</f>
        <v>C</v>
      </c>
      <c r="F28" s="118" t="str">
        <f>IF(AND(87.4&lt;D28,D28&lt;92.01),"A/B",IF(AND(77.4&lt;D28,D28&lt;82.01),"B/C",IF(AND(57.4&lt;D28,D28&lt;62.01),"C/D",IF(AND(37.4&lt;D28,D28&lt;42.01),"D/E",IF(AND(17.4&lt;D28,D28&lt;22.01),"E/F",E28)))))</f>
        <v>C</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2.5999999999999996</v>
      </c>
      <c r="E31" s="37">
        <f>D31/D33</f>
        <v>0.41935483870967744</v>
      </c>
      <c r="I31" s="48"/>
      <c r="J31" s="38">
        <f>+J22*E31</f>
        <v>28.641935483870967</v>
      </c>
    </row>
    <row r="32" spans="3:10" ht="12.75">
      <c r="C32" s="39" t="s">
        <v>31</v>
      </c>
      <c r="D32" s="59">
        <v>3.6</v>
      </c>
      <c r="E32" s="40">
        <f>D32/D33</f>
        <v>0.5806451612903226</v>
      </c>
      <c r="I32" s="48"/>
      <c r="J32" s="41">
        <f>D28*E32</f>
        <v>41.516129032258064</v>
      </c>
    </row>
    <row r="33" spans="3:10" ht="13.5" thickBot="1">
      <c r="C33" s="42"/>
      <c r="D33" s="50">
        <f>SUM(D31:D32)</f>
        <v>6.199999999999999</v>
      </c>
      <c r="E33" s="43">
        <f>SUM(E31:E32)</f>
        <v>1</v>
      </c>
      <c r="I33" s="48"/>
      <c r="J33" s="44">
        <f>SUM(J31:J32)</f>
        <v>70.15806451612903</v>
      </c>
    </row>
    <row r="34" spans="3:10" ht="13.5" hidden="1" thickBot="1">
      <c r="C34" s="45" t="s">
        <v>8</v>
      </c>
      <c r="D34" s="46" t="s">
        <v>17</v>
      </c>
      <c r="E34" s="51"/>
      <c r="I34" s="48"/>
      <c r="J34" s="52" t="str">
        <f>IF(J33&gt;89.5,"A",IF(J33&gt;79.5,"B",IF(J33&gt;59.5,"C",IF(J33&gt;39.5,"D",IF(J33&gt;19.5,"E",IF(J33&gt;=0,"F"))))))</f>
        <v>C</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2:BF43"/>
  <sheetViews>
    <sheetView zoomScalePageLayoutView="0" workbookViewId="0" topLeftCell="A1">
      <selection activeCell="O30" sqref="O3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7" thickBot="1" thickTop="1">
      <c r="B7" s="10"/>
      <c r="C7" s="64" t="s">
        <v>23</v>
      </c>
      <c r="D7" s="138">
        <v>2.5</v>
      </c>
      <c r="E7" s="139">
        <v>70</v>
      </c>
      <c r="F7" s="99">
        <f>E7/$E$11</f>
        <v>0.21212121212121213</v>
      </c>
      <c r="G7" s="99">
        <f>(D7*F7)</f>
        <v>0.5303030303030303</v>
      </c>
      <c r="H7" s="12"/>
      <c r="I7" s="13"/>
      <c r="J7" s="14"/>
      <c r="K7" s="15"/>
      <c r="L7" s="65"/>
    </row>
    <row r="8" spans="2:12" ht="26.25" thickBot="1">
      <c r="B8" s="10"/>
      <c r="C8" s="64" t="s">
        <v>24</v>
      </c>
      <c r="D8" s="140">
        <v>4</v>
      </c>
      <c r="E8" s="141">
        <v>100</v>
      </c>
      <c r="F8" s="11">
        <f>E8/$E$11</f>
        <v>0.30303030303030304</v>
      </c>
      <c r="G8" s="11">
        <f>(D8*F8)</f>
        <v>1.2121212121212122</v>
      </c>
      <c r="H8" s="12"/>
      <c r="I8" s="13"/>
      <c r="J8" s="14"/>
      <c r="K8" s="15"/>
      <c r="L8" s="65"/>
    </row>
    <row r="9" spans="2:12" ht="26.25" thickBot="1">
      <c r="B9" s="10"/>
      <c r="C9" s="64" t="s">
        <v>25</v>
      </c>
      <c r="D9" s="140">
        <v>3.5</v>
      </c>
      <c r="E9" s="141">
        <v>90</v>
      </c>
      <c r="F9" s="11">
        <f>E9/$E$11</f>
        <v>0.2727272727272727</v>
      </c>
      <c r="G9" s="11">
        <f>(D9*F9)</f>
        <v>0.9545454545454545</v>
      </c>
      <c r="H9" s="12"/>
      <c r="I9" s="13"/>
      <c r="J9" s="14"/>
      <c r="K9" s="15"/>
      <c r="L9" s="65"/>
    </row>
    <row r="10" spans="2:13" ht="26.25" thickBot="1">
      <c r="B10" s="10"/>
      <c r="C10" s="66" t="s">
        <v>26</v>
      </c>
      <c r="D10" s="142">
        <v>2</v>
      </c>
      <c r="E10" s="143">
        <v>70</v>
      </c>
      <c r="F10" s="16">
        <f>E10/$E$11</f>
        <v>0.21212121212121213</v>
      </c>
      <c r="G10" s="16">
        <f>(D10*F10)</f>
        <v>0.42424242424242425</v>
      </c>
      <c r="H10" s="17"/>
      <c r="I10" s="18"/>
      <c r="J10" s="19"/>
      <c r="K10" s="20"/>
      <c r="L10" s="67"/>
      <c r="M10" s="3"/>
    </row>
    <row r="11" spans="2:13" ht="13.5" thickBot="1">
      <c r="B11" s="10"/>
      <c r="C11" s="86" t="s">
        <v>21</v>
      </c>
      <c r="D11" s="87">
        <f>SUM(D7:D10)</f>
        <v>12</v>
      </c>
      <c r="E11" s="88">
        <f>SUM(E7:E10)</f>
        <v>330</v>
      </c>
      <c r="F11" s="89">
        <f>E11/$E$11</f>
        <v>1</v>
      </c>
      <c r="G11" s="89"/>
      <c r="H11" s="90">
        <f>AVERAGE(G7:G10)</f>
        <v>0.7803030303030303</v>
      </c>
      <c r="I11" s="91">
        <f>H11/$H$16</f>
        <v>0.4098747236551216</v>
      </c>
      <c r="J11" s="92">
        <v>62.8</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47" t="s">
        <v>7</v>
      </c>
      <c r="D12" s="148"/>
      <c r="E12" s="148"/>
      <c r="F12" s="148"/>
      <c r="G12" s="148"/>
      <c r="H12" s="148"/>
      <c r="I12" s="148"/>
      <c r="J12" s="148"/>
      <c r="K12" s="148"/>
      <c r="L12" s="149"/>
      <c r="M12" s="3"/>
    </row>
    <row r="13" spans="2:13" ht="14.25" thickBot="1" thickTop="1">
      <c r="B13" s="10"/>
      <c r="C13" s="64" t="s">
        <v>27</v>
      </c>
      <c r="D13" s="138">
        <v>3</v>
      </c>
      <c r="E13" s="139">
        <v>90</v>
      </c>
      <c r="F13" s="23">
        <f>E13/$E$16</f>
        <v>0.3333333333333333</v>
      </c>
      <c r="G13" s="23">
        <f>(D13*F13)</f>
        <v>1</v>
      </c>
      <c r="H13" s="12"/>
      <c r="I13" s="13"/>
      <c r="J13" s="22"/>
      <c r="K13" s="15"/>
      <c r="L13" s="68"/>
      <c r="M13" s="3"/>
    </row>
    <row r="14" spans="2:13" ht="26.25" thickBot="1">
      <c r="B14" s="10"/>
      <c r="C14" s="64" t="s">
        <v>29</v>
      </c>
      <c r="D14" s="140">
        <v>3</v>
      </c>
      <c r="E14" s="141">
        <v>80</v>
      </c>
      <c r="F14" s="24">
        <f>E14/$E$16</f>
        <v>0.2962962962962963</v>
      </c>
      <c r="G14" s="24">
        <f>(D14*F14)</f>
        <v>0.8888888888888888</v>
      </c>
      <c r="H14" s="25"/>
      <c r="I14" s="13"/>
      <c r="J14" s="22"/>
      <c r="K14" s="15"/>
      <c r="L14" s="68"/>
      <c r="M14" s="3"/>
    </row>
    <row r="15" spans="2:13" ht="26.25" thickBot="1">
      <c r="B15" s="10"/>
      <c r="C15" s="66" t="s">
        <v>28</v>
      </c>
      <c r="D15" s="142">
        <v>4</v>
      </c>
      <c r="E15" s="143">
        <v>100</v>
      </c>
      <c r="F15" s="26">
        <f>E15/$E$16</f>
        <v>0.37037037037037035</v>
      </c>
      <c r="G15" s="26">
        <f>(D15*F15)</f>
        <v>1.4814814814814814</v>
      </c>
      <c r="H15" s="17">
        <f>AVERAGE(G13:G15)</f>
        <v>1.1234567901234567</v>
      </c>
      <c r="I15" s="18"/>
      <c r="J15" s="19"/>
      <c r="K15" s="20"/>
      <c r="L15" s="69"/>
      <c r="M15" s="25"/>
    </row>
    <row r="16" spans="2:14" ht="13.5" thickBot="1">
      <c r="B16" s="10"/>
      <c r="C16" s="86" t="s">
        <v>15</v>
      </c>
      <c r="D16" s="93">
        <f>SUM(D13:D15)</f>
        <v>10</v>
      </c>
      <c r="E16" s="94">
        <f>SUM(E13:E15)</f>
        <v>270</v>
      </c>
      <c r="F16" s="95">
        <f>E16/$E$16</f>
        <v>1</v>
      </c>
      <c r="G16" s="95"/>
      <c r="H16" s="96">
        <f>SUM(H11,H15)</f>
        <v>1.903759820426487</v>
      </c>
      <c r="I16" s="96">
        <f>SUM(H15/H16)</f>
        <v>0.5901252763448784</v>
      </c>
      <c r="J16" s="130">
        <v>70.8</v>
      </c>
      <c r="K16" s="131" t="str">
        <f>IF(J16&gt;89.5,"A",IF(J16&gt;79.5,"B",IF(J16&gt;59.5,"C",IF(J16&gt;39.5,"D",IF(J16&gt;19.5,"E",IF(J16&gt;=0,"F"))))))</f>
        <v>C</v>
      </c>
      <c r="L16" s="85" t="str">
        <f>IF(AND(87.4&lt;J16,J16&lt;92.01),"A/B",IF(AND(77.4&lt;J16,J16&lt;82.01),"B/C",IF(AND(57.4&lt;J16,J16&lt;62.01),"C/D",IF(AND(37.4&lt;J16,J16&lt;42.01),"D/E",IF(AND(17.4&lt;J16,J16&lt;22.01),"E/F",K16)))))</f>
        <v>C</v>
      </c>
      <c r="M16" s="27"/>
      <c r="N16" s="28"/>
    </row>
    <row r="17" spans="2:14" ht="13.5" thickBot="1">
      <c r="B17" s="10"/>
      <c r="C17" s="70" t="s">
        <v>22</v>
      </c>
      <c r="D17" s="71"/>
      <c r="E17" s="72">
        <f>E11+E16</f>
        <v>600</v>
      </c>
      <c r="F17" s="73">
        <f>E17/$E$16</f>
        <v>2.2222222222222223</v>
      </c>
      <c r="G17" s="73"/>
      <c r="H17" s="74"/>
      <c r="I17" s="74">
        <f>SUM(I11,I16)</f>
        <v>1</v>
      </c>
      <c r="J17" s="75">
        <f>(I11*J11)+(I16*J16)</f>
        <v>67.52100221075904</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3.5</v>
      </c>
      <c r="E20" s="37">
        <f>D20/D22</f>
        <v>0.5</v>
      </c>
      <c r="F20" s="25"/>
      <c r="G20" s="32"/>
      <c r="H20" s="33"/>
      <c r="I20" s="33"/>
      <c r="J20" s="101">
        <f>J11*E20</f>
        <v>31.4</v>
      </c>
      <c r="K20" s="35"/>
      <c r="L20" s="10"/>
      <c r="M20" s="27"/>
      <c r="N20" s="28"/>
    </row>
    <row r="21" spans="2:14" ht="12.75">
      <c r="B21" s="10"/>
      <c r="C21" s="102" t="s">
        <v>5</v>
      </c>
      <c r="D21" s="59">
        <v>3.5</v>
      </c>
      <c r="E21" s="40">
        <f>D21/D22</f>
        <v>0.5</v>
      </c>
      <c r="F21" s="25"/>
      <c r="G21" s="32"/>
      <c r="H21" s="33"/>
      <c r="I21" s="33"/>
      <c r="J21" s="103">
        <f>E21*J16</f>
        <v>35.4</v>
      </c>
      <c r="K21" s="35"/>
      <c r="L21" s="10"/>
      <c r="M21" s="27"/>
      <c r="N21" s="28"/>
    </row>
    <row r="22" spans="2:14" ht="13.5" thickBot="1">
      <c r="B22" s="10"/>
      <c r="C22" s="104"/>
      <c r="D22" s="60">
        <f>SUM(D20:D21)</f>
        <v>7</v>
      </c>
      <c r="E22" s="43">
        <f>SUM(E20:E21)</f>
        <v>1</v>
      </c>
      <c r="F22" s="25"/>
      <c r="G22" s="32"/>
      <c r="H22" s="33"/>
      <c r="I22" s="33"/>
      <c r="J22" s="105">
        <f>SUM(J20:J21)</f>
        <v>66.8</v>
      </c>
      <c r="K22" s="35"/>
      <c r="L22" s="10"/>
      <c r="M22" s="27"/>
      <c r="N22" s="28"/>
    </row>
    <row r="23" spans="2:14" ht="13.5" hidden="1" thickBot="1">
      <c r="B23" s="10"/>
      <c r="C23" s="106"/>
      <c r="D23" s="152" t="s">
        <v>17</v>
      </c>
      <c r="E23" s="153"/>
      <c r="F23" s="25"/>
      <c r="G23" s="32"/>
      <c r="H23" s="33"/>
      <c r="I23" s="33"/>
      <c r="J23" s="107" t="str">
        <f>IF(J22&gt;89.5,"A",IF(J22&gt;79.5,"B",IF(J22&gt;59.5,"C",IF(J22&gt;39.5,"D",IF(J22&gt;19.5,"E",IF(J22&gt;=0,"F"))))))</f>
        <v>C</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62.4</v>
      </c>
      <c r="E28" s="77" t="str">
        <f>IF(D28&gt;89.5,"A",IF(D28&gt;79.5,"B",IF(D28&gt;59.5,"C",IF(D28&gt;39.5,"D",IF(D28&gt;19.5,"E",IF(D28&gt;=0,"F"))))))</f>
        <v>C</v>
      </c>
      <c r="F28" s="118" t="str">
        <f>IF(AND(87.4&lt;D28,D28&lt;92.01),"A/B",IF(AND(77.4&lt;D28,D28&lt;82.01),"B/C",IF(AND(57.4&lt;D28,D28&lt;62.01),"C/D",IF(AND(37.4&lt;D28,D28&lt;42.01),"D/E",IF(AND(17.4&lt;D28,D28&lt;22.01),"E/F",E28)))))</f>
        <v>C</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3.5</v>
      </c>
      <c r="E31" s="37">
        <f>D31/D33</f>
        <v>0.5147058823529412</v>
      </c>
      <c r="I31" s="48"/>
      <c r="J31" s="38">
        <f>+J22*E31</f>
        <v>34.38235294117647</v>
      </c>
    </row>
    <row r="32" spans="3:10" ht="12.75">
      <c r="C32" s="39" t="s">
        <v>31</v>
      </c>
      <c r="D32" s="59">
        <v>3.3</v>
      </c>
      <c r="E32" s="40">
        <f>D32/D33</f>
        <v>0.4852941176470588</v>
      </c>
      <c r="I32" s="48"/>
      <c r="J32" s="41">
        <f>D28*E32</f>
        <v>30.28235294117647</v>
      </c>
    </row>
    <row r="33" spans="3:10" ht="13.5" thickBot="1">
      <c r="C33" s="42"/>
      <c r="D33" s="50">
        <f>SUM(D31:D32)</f>
        <v>6.8</v>
      </c>
      <c r="E33" s="43">
        <f>SUM(E31:E32)</f>
        <v>1</v>
      </c>
      <c r="I33" s="48"/>
      <c r="J33" s="44">
        <f>SUM(J31:J32)</f>
        <v>64.66470588235293</v>
      </c>
    </row>
    <row r="34" spans="3:10" ht="13.5" hidden="1" thickBot="1">
      <c r="C34" s="45" t="s">
        <v>8</v>
      </c>
      <c r="D34" s="46" t="s">
        <v>17</v>
      </c>
      <c r="E34" s="51"/>
      <c r="I34" s="48"/>
      <c r="J34" s="52" t="str">
        <f>IF(J33&gt;89.5,"A",IF(J33&gt;79.5,"B",IF(J33&gt;59.5,"C",IF(J33&gt;39.5,"D",IF(J33&gt;19.5,"E",IF(J33&gt;=0,"F"))))))</f>
        <v>C</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2:BF43"/>
  <sheetViews>
    <sheetView zoomScalePageLayoutView="0" workbookViewId="0" topLeftCell="A9">
      <selection activeCell="O30" sqref="O3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5</v>
      </c>
      <c r="E7" s="98">
        <v>100</v>
      </c>
      <c r="F7" s="99">
        <f>E7/$E$11</f>
        <v>0.2857142857142857</v>
      </c>
      <c r="G7" s="99">
        <f>(D7*F7)</f>
        <v>1.4285714285714284</v>
      </c>
      <c r="H7" s="12"/>
      <c r="I7" s="13"/>
      <c r="J7" s="14"/>
      <c r="K7" s="15"/>
      <c r="L7" s="65"/>
    </row>
    <row r="8" spans="2:12" ht="25.5">
      <c r="B8" s="10"/>
      <c r="C8" s="64" t="s">
        <v>24</v>
      </c>
      <c r="D8" s="57">
        <v>4</v>
      </c>
      <c r="E8" s="98">
        <v>90</v>
      </c>
      <c r="F8" s="11">
        <f>E8/$E$11</f>
        <v>0.2571428571428571</v>
      </c>
      <c r="G8" s="11">
        <f>(D8*F8)</f>
        <v>1.0285714285714285</v>
      </c>
      <c r="H8" s="12"/>
      <c r="I8" s="13"/>
      <c r="J8" s="14"/>
      <c r="K8" s="15"/>
      <c r="L8" s="65"/>
    </row>
    <row r="9" spans="2:12" ht="25.5">
      <c r="B9" s="10"/>
      <c r="C9" s="64" t="s">
        <v>25</v>
      </c>
      <c r="D9" s="57">
        <v>4</v>
      </c>
      <c r="E9" s="98">
        <v>90</v>
      </c>
      <c r="F9" s="11">
        <f>E9/$E$11</f>
        <v>0.2571428571428571</v>
      </c>
      <c r="G9" s="11">
        <f>(D9*F9)</f>
        <v>1.0285714285714285</v>
      </c>
      <c r="H9" s="12"/>
      <c r="I9" s="13"/>
      <c r="J9" s="14"/>
      <c r="K9" s="15"/>
      <c r="L9" s="65"/>
    </row>
    <row r="10" spans="2:13" ht="26.25" thickBot="1">
      <c r="B10" s="10"/>
      <c r="C10" s="66" t="s">
        <v>26</v>
      </c>
      <c r="D10" s="61">
        <v>3</v>
      </c>
      <c r="E10" s="98">
        <v>70</v>
      </c>
      <c r="F10" s="16">
        <f>E10/$E$11</f>
        <v>0.2</v>
      </c>
      <c r="G10" s="16">
        <f>(D10*F10)</f>
        <v>0.6000000000000001</v>
      </c>
      <c r="H10" s="17"/>
      <c r="I10" s="18"/>
      <c r="J10" s="19"/>
      <c r="K10" s="20"/>
      <c r="L10" s="67"/>
      <c r="M10" s="3"/>
    </row>
    <row r="11" spans="2:13" ht="13.5" thickBot="1">
      <c r="B11" s="10"/>
      <c r="C11" s="86" t="s">
        <v>21</v>
      </c>
      <c r="D11" s="87">
        <f>SUM(D7:D10)</f>
        <v>16</v>
      </c>
      <c r="E11" s="88">
        <f>SUM(E7:E10)</f>
        <v>350</v>
      </c>
      <c r="F11" s="89">
        <f>E11/$E$11</f>
        <v>1</v>
      </c>
      <c r="G11" s="89"/>
      <c r="H11" s="90">
        <f>AVERAGE(G7:G10)</f>
        <v>1.0214285714285714</v>
      </c>
      <c r="I11" s="91">
        <f>H11/$H$16</f>
        <v>0.6050775740479549</v>
      </c>
      <c r="J11" s="92">
        <v>35.4</v>
      </c>
      <c r="K11" s="21" t="str">
        <f>IF(J11&gt;89.5,"A",IF(J11&gt;79.5,"B",IF(J11&gt;59.5,"C",IF(J11&gt;39.5,"D",IF(J11&gt;19.5,"E",IF(J11&gt;=0,"F"))))))</f>
        <v>E</v>
      </c>
      <c r="L11" s="85" t="str">
        <f>IF(AND(87.4&lt;J11,J11&lt;92.01),"A/B",IF(AND(77.4&lt;J11,J11&lt;82.01),"B/C",IF(AND(57.4&lt;J11,J11&lt;62.01),"C/D",IF(AND(37.4&lt;J11,J11&lt;42.01),"D/E",IF(AND(17.4&lt;J11,J11&lt;22.01),"E/F",K11)))))</f>
        <v>E</v>
      </c>
      <c r="M11" s="3"/>
    </row>
    <row r="12" spans="2:13" ht="13.5" thickBot="1">
      <c r="B12" s="10"/>
      <c r="C12" s="147" t="s">
        <v>7</v>
      </c>
      <c r="D12" s="148"/>
      <c r="E12" s="148"/>
      <c r="F12" s="148"/>
      <c r="G12" s="148"/>
      <c r="H12" s="148"/>
      <c r="I12" s="148"/>
      <c r="J12" s="148"/>
      <c r="K12" s="148"/>
      <c r="L12" s="149"/>
      <c r="M12" s="3"/>
    </row>
    <row r="13" spans="2:13" ht="12.75">
      <c r="B13" s="10"/>
      <c r="C13" s="64" t="s">
        <v>27</v>
      </c>
      <c r="D13" s="97">
        <v>2</v>
      </c>
      <c r="E13" s="98">
        <v>100</v>
      </c>
      <c r="F13" s="23">
        <f>E13/$E$16</f>
        <v>0.3333333333333333</v>
      </c>
      <c r="G13" s="23">
        <f>(D13*F13)</f>
        <v>0.6666666666666666</v>
      </c>
      <c r="H13" s="12"/>
      <c r="I13" s="13"/>
      <c r="J13" s="22"/>
      <c r="K13" s="15"/>
      <c r="L13" s="68"/>
      <c r="M13" s="3"/>
    </row>
    <row r="14" spans="2:13" ht="25.5">
      <c r="B14" s="10"/>
      <c r="C14" s="64" t="s">
        <v>29</v>
      </c>
      <c r="D14" s="57">
        <v>2</v>
      </c>
      <c r="E14" s="98">
        <v>100</v>
      </c>
      <c r="F14" s="24">
        <f>E14/$E$16</f>
        <v>0.3333333333333333</v>
      </c>
      <c r="G14" s="24">
        <f>(D14*F14)</f>
        <v>0.6666666666666666</v>
      </c>
      <c r="H14" s="25"/>
      <c r="I14" s="13"/>
      <c r="J14" s="22"/>
      <c r="K14" s="15"/>
      <c r="L14" s="68"/>
      <c r="M14" s="3"/>
    </row>
    <row r="15" spans="2:13" ht="26.25" thickBot="1">
      <c r="B15" s="10"/>
      <c r="C15" s="66" t="s">
        <v>28</v>
      </c>
      <c r="D15" s="61">
        <v>2</v>
      </c>
      <c r="E15" s="98">
        <v>100</v>
      </c>
      <c r="F15" s="26">
        <f>E15/$E$16</f>
        <v>0.3333333333333333</v>
      </c>
      <c r="G15" s="26">
        <f>(D15*F15)</f>
        <v>0.6666666666666666</v>
      </c>
      <c r="H15" s="17">
        <f>AVERAGE(G13:G15)</f>
        <v>0.6666666666666666</v>
      </c>
      <c r="I15" s="18"/>
      <c r="J15" s="19"/>
      <c r="K15" s="20"/>
      <c r="L15" s="69"/>
      <c r="M15" s="25"/>
    </row>
    <row r="16" spans="2:14" ht="13.5" thickBot="1">
      <c r="B16" s="10"/>
      <c r="C16" s="86" t="s">
        <v>15</v>
      </c>
      <c r="D16" s="93">
        <f>SUM(D13:D15)</f>
        <v>6</v>
      </c>
      <c r="E16" s="94">
        <f>SUM(E13:E15)</f>
        <v>300</v>
      </c>
      <c r="F16" s="95">
        <f>E16/$E$16</f>
        <v>1</v>
      </c>
      <c r="G16" s="95"/>
      <c r="H16" s="96">
        <f>SUM(H11,H15)</f>
        <v>1.6880952380952379</v>
      </c>
      <c r="I16" s="96">
        <f>SUM(H15/H16)</f>
        <v>0.3949224259520452</v>
      </c>
      <c r="J16" s="130">
        <v>41.4</v>
      </c>
      <c r="K16" s="131" t="str">
        <f>IF(J16&gt;89.5,"A",IF(J16&gt;79.5,"B",IF(J16&gt;59.5,"C",IF(J16&gt;39.5,"D",IF(J16&gt;19.5,"E",IF(J16&gt;=0,"F"))))))</f>
        <v>D</v>
      </c>
      <c r="L16" s="85" t="str">
        <f>IF(AND(87.4&lt;J16,J16&lt;92.01),"A/B",IF(AND(77.4&lt;J16,J16&lt;82.01),"B/C",IF(AND(57.4&lt;J16,J16&lt;62.01),"C/D",IF(AND(37.4&lt;J16,J16&lt;42.01),"D/E",IF(AND(17.4&lt;J16,J16&lt;22.01),"E/F",K16)))))</f>
        <v>D/E</v>
      </c>
      <c r="M16" s="27"/>
      <c r="N16" s="28"/>
    </row>
    <row r="17" spans="2:14" ht="13.5" thickBot="1">
      <c r="B17" s="10"/>
      <c r="C17" s="70" t="s">
        <v>22</v>
      </c>
      <c r="D17" s="71"/>
      <c r="E17" s="72">
        <f>E11+E16</f>
        <v>650</v>
      </c>
      <c r="F17" s="73">
        <f>E17/$E$16</f>
        <v>2.1666666666666665</v>
      </c>
      <c r="G17" s="73"/>
      <c r="H17" s="74"/>
      <c r="I17" s="74">
        <f>SUM(I11,I16)</f>
        <v>1</v>
      </c>
      <c r="J17" s="75">
        <f>(I11*J11)+(I16*J16)</f>
        <v>37.76953455571227</v>
      </c>
      <c r="K17" s="76" t="str">
        <f>IF(J17&gt;89.5,"A",IF(J17&gt;79.5,"B",IF(J17&gt;59.5,"C",IF(J17&gt;39.5,"D",IF(J17&gt;19.5,"E",IF(J17&gt;=0,"F"))))))</f>
        <v>E</v>
      </c>
      <c r="L17" s="77" t="str">
        <f>IF(AND(87.4&lt;J17,J17&lt;92.01),"A/B",IF(AND(77.4&lt;J17,J17&lt;82.01),"B/C",IF(AND(57.4&lt;J17,J17&lt;62.01),"C/D",IF(AND(37.4&lt;J17,J17&lt;42.01),"D/E",IF(AND(17.4&lt;J17,J17&lt;22.01),"E/F",K17)))))</f>
        <v>D/E</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0.6</v>
      </c>
      <c r="F20" s="25"/>
      <c r="G20" s="32"/>
      <c r="H20" s="33"/>
      <c r="I20" s="33"/>
      <c r="J20" s="101">
        <f>J11*E20</f>
        <v>21.24</v>
      </c>
      <c r="K20" s="35"/>
      <c r="L20" s="10"/>
      <c r="M20" s="27"/>
      <c r="N20" s="28"/>
    </row>
    <row r="21" spans="2:14" ht="12.75">
      <c r="B21" s="10"/>
      <c r="C21" s="102" t="s">
        <v>5</v>
      </c>
      <c r="D21" s="59">
        <v>2</v>
      </c>
      <c r="E21" s="40">
        <f>D21/D22</f>
        <v>0.4</v>
      </c>
      <c r="F21" s="25"/>
      <c r="G21" s="32"/>
      <c r="H21" s="33"/>
      <c r="I21" s="33"/>
      <c r="J21" s="103">
        <f>E21*J16</f>
        <v>16.56</v>
      </c>
      <c r="K21" s="35"/>
      <c r="L21" s="10"/>
      <c r="M21" s="27"/>
      <c r="N21" s="28"/>
    </row>
    <row r="22" spans="2:14" ht="13.5" thickBot="1">
      <c r="B22" s="10"/>
      <c r="C22" s="104"/>
      <c r="D22" s="60">
        <f>SUM(D20:D21)</f>
        <v>5</v>
      </c>
      <c r="E22" s="43">
        <f>SUM(E20:E21)</f>
        <v>1</v>
      </c>
      <c r="F22" s="25"/>
      <c r="G22" s="32"/>
      <c r="H22" s="33"/>
      <c r="I22" s="33"/>
      <c r="J22" s="105">
        <f>SUM(J20:J21)</f>
        <v>37.8</v>
      </c>
      <c r="K22" s="35"/>
      <c r="L22" s="10"/>
      <c r="M22" s="27"/>
      <c r="N22" s="28"/>
    </row>
    <row r="23" spans="2:14" ht="13.5" hidden="1" thickBot="1">
      <c r="B23" s="10"/>
      <c r="C23" s="106"/>
      <c r="D23" s="152" t="s">
        <v>17</v>
      </c>
      <c r="E23" s="153"/>
      <c r="F23" s="25"/>
      <c r="G23" s="32"/>
      <c r="H23" s="33"/>
      <c r="I23" s="33"/>
      <c r="J23" s="107" t="str">
        <f>IF(J22&gt;89.5,"A",IF(J22&gt;79.5,"B",IF(J22&gt;59.5,"C",IF(J22&gt;39.5,"D",IF(J22&gt;19.5,"E",IF(J22&gt;=0,"F"))))))</f>
        <v>E</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D/E</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27.7</v>
      </c>
      <c r="E28" s="77" t="str">
        <f>IF(D28&gt;89.5,"A",IF(D28&gt;79.5,"B",IF(D28&gt;59.5,"C",IF(D28&gt;39.5,"D",IF(D28&gt;19.5,"E",IF(D28&gt;=0,"F"))))))</f>
        <v>E</v>
      </c>
      <c r="F28" s="118" t="str">
        <f>IF(AND(87.4&lt;D28,D28&lt;92.01),"A/B",IF(AND(77.4&lt;D28,D28&lt;82.01),"B/C",IF(AND(57.4&lt;D28,D28&lt;62.01),"C/D",IF(AND(37.4&lt;D28,D28&lt;42.01),"D/E",IF(AND(17.4&lt;D28,D28&lt;22.01),"E/F",E28)))))</f>
        <v>E</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2.5999999999999996</v>
      </c>
      <c r="E31" s="37">
        <f>D31/D33</f>
        <v>0.40625</v>
      </c>
      <c r="I31" s="48"/>
      <c r="J31" s="38">
        <f>+J22*E31</f>
        <v>15.35625</v>
      </c>
    </row>
    <row r="32" spans="3:10" ht="12.75">
      <c r="C32" s="39" t="s">
        <v>31</v>
      </c>
      <c r="D32" s="59">
        <v>3.8</v>
      </c>
      <c r="E32" s="40">
        <f>D32/D33</f>
        <v>0.59375</v>
      </c>
      <c r="I32" s="48"/>
      <c r="J32" s="41">
        <f>D28*E32</f>
        <v>16.446875</v>
      </c>
    </row>
    <row r="33" spans="3:10" ht="13.5" thickBot="1">
      <c r="C33" s="42"/>
      <c r="D33" s="50">
        <f>SUM(D31:D32)</f>
        <v>6.3999999999999995</v>
      </c>
      <c r="E33" s="43">
        <f>SUM(E31:E32)</f>
        <v>1</v>
      </c>
      <c r="I33" s="48"/>
      <c r="J33" s="44">
        <f>SUM(J31:J32)</f>
        <v>31.803124999999998</v>
      </c>
    </row>
    <row r="34" spans="3:10" ht="13.5" hidden="1" thickBot="1">
      <c r="C34" s="45" t="s">
        <v>8</v>
      </c>
      <c r="D34" s="46" t="s">
        <v>17</v>
      </c>
      <c r="E34" s="51"/>
      <c r="I34" s="48"/>
      <c r="J34" s="52" t="str">
        <f>IF(J33&gt;89.5,"A",IF(J33&gt;79.5,"B",IF(J33&gt;59.5,"C",IF(J33&gt;39.5,"D",IF(J33&gt;19.5,"E",IF(J33&gt;=0,"F"))))))</f>
        <v>E</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E</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password="DB4F" sheet="1" objects="1" scenarios="1" formatCells="0"/>
  <mergeCells count="7">
    <mergeCell ref="C40:C42"/>
    <mergeCell ref="C6:L6"/>
    <mergeCell ref="C12:L12"/>
    <mergeCell ref="D23:E23"/>
    <mergeCell ref="D24:E24"/>
    <mergeCell ref="D35:E35"/>
    <mergeCell ref="C38:C39"/>
  </mergeCells>
  <printOptions/>
  <pageMargins left="0.75" right="0.75" top="1" bottom="1" header="0.5" footer="0.5"/>
  <pageSetup orientation="portrait" r:id="rId3"/>
  <legacyDrawing r:id="rId2"/>
</worksheet>
</file>

<file path=xl/worksheets/sheet3.xml><?xml version="1.0" encoding="utf-8"?>
<worksheet xmlns="http://schemas.openxmlformats.org/spreadsheetml/2006/main" xmlns:r="http://schemas.openxmlformats.org/officeDocument/2006/relationships">
  <dimension ref="A2:BF43"/>
  <sheetViews>
    <sheetView zoomScalePageLayoutView="0" workbookViewId="0" topLeftCell="A7">
      <selection activeCell="O30" sqref="O3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5</v>
      </c>
      <c r="E7" s="98">
        <v>100</v>
      </c>
      <c r="F7" s="99">
        <f>E7/$E$11</f>
        <v>0.2857142857142857</v>
      </c>
      <c r="G7" s="99">
        <f>(D7*F7)</f>
        <v>1.4285714285714284</v>
      </c>
      <c r="H7" s="12"/>
      <c r="I7" s="13"/>
      <c r="J7" s="14"/>
      <c r="K7" s="15"/>
      <c r="L7" s="65"/>
    </row>
    <row r="8" spans="2:12" ht="25.5">
      <c r="B8" s="10"/>
      <c r="C8" s="64" t="s">
        <v>24</v>
      </c>
      <c r="D8" s="57">
        <v>4</v>
      </c>
      <c r="E8" s="98">
        <v>90</v>
      </c>
      <c r="F8" s="11">
        <f>E8/$E$11</f>
        <v>0.2571428571428571</v>
      </c>
      <c r="G8" s="11">
        <f>(D8*F8)</f>
        <v>1.0285714285714285</v>
      </c>
      <c r="H8" s="12"/>
      <c r="I8" s="13"/>
      <c r="J8" s="14"/>
      <c r="K8" s="15"/>
      <c r="L8" s="65"/>
    </row>
    <row r="9" spans="2:12" ht="25.5">
      <c r="B9" s="10"/>
      <c r="C9" s="64" t="s">
        <v>25</v>
      </c>
      <c r="D9" s="57">
        <v>4</v>
      </c>
      <c r="E9" s="98">
        <v>90</v>
      </c>
      <c r="F9" s="11">
        <f>E9/$E$11</f>
        <v>0.2571428571428571</v>
      </c>
      <c r="G9" s="11">
        <f>(D9*F9)</f>
        <v>1.0285714285714285</v>
      </c>
      <c r="H9" s="12"/>
      <c r="I9" s="13"/>
      <c r="J9" s="14"/>
      <c r="K9" s="15"/>
      <c r="L9" s="65"/>
    </row>
    <row r="10" spans="2:13" ht="26.25" thickBot="1">
      <c r="B10" s="10"/>
      <c r="C10" s="66" t="s">
        <v>26</v>
      </c>
      <c r="D10" s="61">
        <v>3</v>
      </c>
      <c r="E10" s="98">
        <v>70</v>
      </c>
      <c r="F10" s="16">
        <f>E10/$E$11</f>
        <v>0.2</v>
      </c>
      <c r="G10" s="16">
        <f>(D10*F10)</f>
        <v>0.6000000000000001</v>
      </c>
      <c r="H10" s="17"/>
      <c r="I10" s="18"/>
      <c r="J10" s="19"/>
      <c r="K10" s="20"/>
      <c r="L10" s="67"/>
      <c r="M10" s="3"/>
    </row>
    <row r="11" spans="2:13" ht="13.5" thickBot="1">
      <c r="B11" s="10"/>
      <c r="C11" s="86" t="s">
        <v>21</v>
      </c>
      <c r="D11" s="87">
        <f>SUM(D7:D10)</f>
        <v>16</v>
      </c>
      <c r="E11" s="88">
        <f>SUM(E7:E10)</f>
        <v>350</v>
      </c>
      <c r="F11" s="89">
        <f>E11/$E$11</f>
        <v>1</v>
      </c>
      <c r="G11" s="89"/>
      <c r="H11" s="90">
        <f>AVERAGE(G7:G10)</f>
        <v>1.0214285714285714</v>
      </c>
      <c r="I11" s="91">
        <f>H11/$H$16</f>
        <v>0.5278676571116073</v>
      </c>
      <c r="J11" s="92">
        <v>67.2</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47" t="s">
        <v>7</v>
      </c>
      <c r="D12" s="148"/>
      <c r="E12" s="148"/>
      <c r="F12" s="148"/>
      <c r="G12" s="148"/>
      <c r="H12" s="148"/>
      <c r="I12" s="148"/>
      <c r="J12" s="148"/>
      <c r="K12" s="148"/>
      <c r="L12" s="149"/>
      <c r="M12" s="3"/>
    </row>
    <row r="13" spans="2:13" ht="12.75">
      <c r="B13" s="10"/>
      <c r="C13" s="64" t="s">
        <v>27</v>
      </c>
      <c r="D13" s="97">
        <v>3</v>
      </c>
      <c r="E13" s="98">
        <v>100</v>
      </c>
      <c r="F13" s="23">
        <f>E13/$E$16</f>
        <v>0.37037037037037035</v>
      </c>
      <c r="G13" s="23">
        <f>(D13*F13)</f>
        <v>1.1111111111111112</v>
      </c>
      <c r="H13" s="12"/>
      <c r="I13" s="13"/>
      <c r="J13" s="22"/>
      <c r="K13" s="15"/>
      <c r="L13" s="68"/>
      <c r="M13" s="3"/>
    </row>
    <row r="14" spans="2:13" ht="25.5">
      <c r="B14" s="10"/>
      <c r="C14" s="64" t="s">
        <v>29</v>
      </c>
      <c r="D14" s="57">
        <v>3</v>
      </c>
      <c r="E14" s="98">
        <v>100</v>
      </c>
      <c r="F14" s="24">
        <f>E14/$E$16</f>
        <v>0.37037037037037035</v>
      </c>
      <c r="G14" s="24">
        <f>(D14*F14)</f>
        <v>1.1111111111111112</v>
      </c>
      <c r="H14" s="25"/>
      <c r="I14" s="13"/>
      <c r="J14" s="22"/>
      <c r="K14" s="15"/>
      <c r="L14" s="68"/>
      <c r="M14" s="3"/>
    </row>
    <row r="15" spans="2:13" ht="26.25" thickBot="1">
      <c r="B15" s="10"/>
      <c r="C15" s="66" t="s">
        <v>28</v>
      </c>
      <c r="D15" s="61">
        <v>2</v>
      </c>
      <c r="E15" s="98">
        <v>70</v>
      </c>
      <c r="F15" s="26">
        <f>E15/$E$16</f>
        <v>0.25925925925925924</v>
      </c>
      <c r="G15" s="26">
        <f>(D15*F15)</f>
        <v>0.5185185185185185</v>
      </c>
      <c r="H15" s="17">
        <f>AVERAGE(G13:G15)</f>
        <v>0.9135802469135803</v>
      </c>
      <c r="I15" s="18"/>
      <c r="J15" s="19"/>
      <c r="K15" s="20"/>
      <c r="L15" s="69"/>
      <c r="M15" s="25"/>
    </row>
    <row r="16" spans="2:14" ht="13.5" thickBot="1">
      <c r="B16" s="10"/>
      <c r="C16" s="86" t="s">
        <v>15</v>
      </c>
      <c r="D16" s="93">
        <f>SUM(D13:D15)</f>
        <v>8</v>
      </c>
      <c r="E16" s="94">
        <f>SUM(E13:E15)</f>
        <v>270</v>
      </c>
      <c r="F16" s="95">
        <f>E16/$E$16</f>
        <v>1</v>
      </c>
      <c r="G16" s="95"/>
      <c r="H16" s="96">
        <f>SUM(H11,H15)</f>
        <v>1.9350088183421517</v>
      </c>
      <c r="I16" s="96">
        <f>SUM(H15/H16)</f>
        <v>0.4721323428883927</v>
      </c>
      <c r="J16" s="130">
        <v>57.3</v>
      </c>
      <c r="K16" s="131" t="str">
        <f>IF(J16&gt;89.5,"A",IF(J16&gt;79.5,"B",IF(J16&gt;59.5,"C",IF(J16&gt;39.5,"D",IF(J16&gt;19.5,"E",IF(J16&gt;=0,"F"))))))</f>
        <v>D</v>
      </c>
      <c r="L16" s="85" t="str">
        <f>IF(AND(87.4&lt;J16,J16&lt;92.01),"A/B",IF(AND(77.4&lt;J16,J16&lt;82.01),"B/C",IF(AND(57.4&lt;J16,J16&lt;62.01),"C/D",IF(AND(37.4&lt;J16,J16&lt;42.01),"D/E",IF(AND(17.4&lt;J16,J16&lt;22.01),"E/F",K16)))))</f>
        <v>D</v>
      </c>
      <c r="M16" s="27"/>
      <c r="N16" s="28"/>
    </row>
    <row r="17" spans="2:14" ht="13.5" thickBot="1">
      <c r="B17" s="10"/>
      <c r="C17" s="70" t="s">
        <v>22</v>
      </c>
      <c r="D17" s="71"/>
      <c r="E17" s="72">
        <f>E11+E16</f>
        <v>620</v>
      </c>
      <c r="F17" s="73">
        <f>E17/$E$16</f>
        <v>2.2962962962962963</v>
      </c>
      <c r="G17" s="73"/>
      <c r="H17" s="74"/>
      <c r="I17" s="74">
        <f>SUM(I11,I16)</f>
        <v>1</v>
      </c>
      <c r="J17" s="75">
        <f>(I11*J11)+(I16*J16)</f>
        <v>62.52588980540491</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0.6</v>
      </c>
      <c r="F20" s="25"/>
      <c r="G20" s="32"/>
      <c r="H20" s="33"/>
      <c r="I20" s="33"/>
      <c r="J20" s="101">
        <f>J11*E20</f>
        <v>40.32</v>
      </c>
      <c r="K20" s="35"/>
      <c r="L20" s="10"/>
      <c r="M20" s="27"/>
      <c r="N20" s="28"/>
    </row>
    <row r="21" spans="2:14" ht="12.75">
      <c r="B21" s="10"/>
      <c r="C21" s="102" t="s">
        <v>5</v>
      </c>
      <c r="D21" s="59">
        <v>2</v>
      </c>
      <c r="E21" s="40">
        <f>D21/D22</f>
        <v>0.4</v>
      </c>
      <c r="F21" s="25"/>
      <c r="G21" s="32"/>
      <c r="H21" s="33"/>
      <c r="I21" s="33"/>
      <c r="J21" s="103">
        <f>E21*J16</f>
        <v>22.92</v>
      </c>
      <c r="K21" s="35"/>
      <c r="L21" s="10"/>
      <c r="M21" s="27"/>
      <c r="N21" s="28"/>
    </row>
    <row r="22" spans="2:14" ht="13.5" thickBot="1">
      <c r="B22" s="10"/>
      <c r="C22" s="104"/>
      <c r="D22" s="60">
        <f>SUM(D20:D21)</f>
        <v>5</v>
      </c>
      <c r="E22" s="43">
        <f>SUM(E20:E21)</f>
        <v>1</v>
      </c>
      <c r="F22" s="25"/>
      <c r="G22" s="32"/>
      <c r="H22" s="33"/>
      <c r="I22" s="33"/>
      <c r="J22" s="105">
        <f>SUM(J20:J21)</f>
        <v>63.24</v>
      </c>
      <c r="K22" s="35"/>
      <c r="L22" s="10"/>
      <c r="M22" s="27"/>
      <c r="N22" s="28"/>
    </row>
    <row r="23" spans="2:14" ht="13.5" hidden="1" thickBot="1">
      <c r="B23" s="10"/>
      <c r="C23" s="106"/>
      <c r="D23" s="152" t="s">
        <v>17</v>
      </c>
      <c r="E23" s="153"/>
      <c r="F23" s="25"/>
      <c r="G23" s="32"/>
      <c r="H23" s="33"/>
      <c r="I23" s="33"/>
      <c r="J23" s="107" t="str">
        <f>IF(J22&gt;89.5,"A",IF(J22&gt;79.5,"B",IF(J22&gt;59.5,"C",IF(J22&gt;39.5,"D",IF(J22&gt;19.5,"E",IF(J22&gt;=0,"F"))))))</f>
        <v>C</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82.3</v>
      </c>
      <c r="E28" s="77" t="str">
        <f>IF(D28&gt;89.5,"A",IF(D28&gt;79.5,"B",IF(D28&gt;59.5,"C",IF(D28&gt;39.5,"D",IF(D28&gt;19.5,"E",IF(D28&gt;=0,"F"))))))</f>
        <v>B</v>
      </c>
      <c r="F28" s="118" t="str">
        <f>IF(AND(87.4&lt;D28,D28&lt;92.01),"A/B",IF(AND(77.4&lt;D28,D28&lt;82.01),"B/C",IF(AND(57.4&lt;D28,D28&lt;62.01),"C/D",IF(AND(37.4&lt;D28,D28&lt;42.01),"D/E",IF(AND(17.4&lt;D28,D28&lt;22.01),"E/F",E28)))))</f>
        <v>B</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2.5999999999999996</v>
      </c>
      <c r="E31" s="37">
        <f>D31/D33</f>
        <v>0.47272727272727266</v>
      </c>
      <c r="I31" s="48"/>
      <c r="J31" s="38">
        <f>+J22*E31</f>
        <v>29.895272727272726</v>
      </c>
    </row>
    <row r="32" spans="3:10" ht="12.75">
      <c r="C32" s="39" t="s">
        <v>31</v>
      </c>
      <c r="D32" s="59">
        <v>2.9</v>
      </c>
      <c r="E32" s="40">
        <f>D32/D33</f>
        <v>0.5272727272727272</v>
      </c>
      <c r="I32" s="48"/>
      <c r="J32" s="41">
        <f>D28*E32</f>
        <v>43.39454545454545</v>
      </c>
    </row>
    <row r="33" spans="3:10" ht="13.5" thickBot="1">
      <c r="C33" s="42"/>
      <c r="D33" s="50">
        <f>SUM(D31:D32)</f>
        <v>5.5</v>
      </c>
      <c r="E33" s="43">
        <f>SUM(E31:E32)</f>
        <v>0.9999999999999999</v>
      </c>
      <c r="I33" s="48"/>
      <c r="J33" s="44">
        <f>SUM(J31:J32)</f>
        <v>73.28981818181818</v>
      </c>
    </row>
    <row r="34" spans="3:10" ht="13.5" hidden="1" thickBot="1">
      <c r="C34" s="45" t="s">
        <v>8</v>
      </c>
      <c r="D34" s="46" t="s">
        <v>17</v>
      </c>
      <c r="E34" s="51"/>
      <c r="I34" s="48"/>
      <c r="J34" s="52" t="str">
        <f>IF(J33&gt;89.5,"A",IF(J33&gt;79.5,"B",IF(J33&gt;59.5,"C",IF(J33&gt;39.5,"D",IF(J33&gt;19.5,"E",IF(J33&gt;=0,"F"))))))</f>
        <v>C</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password="DB4F" sheet="1" objects="1" scenarios="1" formatCells="0"/>
  <mergeCells count="7">
    <mergeCell ref="C40:C42"/>
    <mergeCell ref="C6:L6"/>
    <mergeCell ref="C12:L12"/>
    <mergeCell ref="D23:E23"/>
    <mergeCell ref="D24:E24"/>
    <mergeCell ref="D35:E35"/>
    <mergeCell ref="C38:C39"/>
  </mergeCells>
  <printOptions/>
  <pageMargins left="0.75" right="0.75" top="1" bottom="1" header="0.5" footer="0.5"/>
  <pageSetup orientation="portrait" r:id="rId3"/>
  <legacyDrawing r:id="rId2"/>
</worksheet>
</file>

<file path=xl/worksheets/sheet4.xml><?xml version="1.0" encoding="utf-8"?>
<worksheet xmlns="http://schemas.openxmlformats.org/spreadsheetml/2006/main" xmlns:r="http://schemas.openxmlformats.org/officeDocument/2006/relationships">
  <dimension ref="A2:BF43"/>
  <sheetViews>
    <sheetView zoomScalePageLayoutView="0" workbookViewId="0" topLeftCell="A19">
      <selection activeCell="O30" sqref="O3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3</v>
      </c>
      <c r="E7" s="98">
        <v>90</v>
      </c>
      <c r="F7" s="99">
        <f>E7/$E$11</f>
        <v>0.24324324324324326</v>
      </c>
      <c r="G7" s="99">
        <f>(D7*F7)</f>
        <v>0.7297297297297298</v>
      </c>
      <c r="H7" s="12"/>
      <c r="I7" s="13"/>
      <c r="J7" s="14"/>
      <c r="K7" s="15"/>
      <c r="L7" s="65"/>
    </row>
    <row r="8" spans="2:12" ht="25.5">
      <c r="B8" s="10"/>
      <c r="C8" s="64" t="s">
        <v>24</v>
      </c>
      <c r="D8" s="57">
        <v>3</v>
      </c>
      <c r="E8" s="98">
        <v>90</v>
      </c>
      <c r="F8" s="11">
        <f>E8/$E$11</f>
        <v>0.24324324324324326</v>
      </c>
      <c r="G8" s="11">
        <f>(D8*F8)</f>
        <v>0.7297297297297298</v>
      </c>
      <c r="H8" s="12"/>
      <c r="I8" s="13"/>
      <c r="J8" s="14"/>
      <c r="K8" s="15"/>
      <c r="L8" s="65"/>
    </row>
    <row r="9" spans="2:12" ht="25.5">
      <c r="B9" s="10"/>
      <c r="C9" s="64" t="s">
        <v>25</v>
      </c>
      <c r="D9" s="57">
        <v>4</v>
      </c>
      <c r="E9" s="98">
        <v>100</v>
      </c>
      <c r="F9" s="11">
        <f>E9/$E$11</f>
        <v>0.2702702702702703</v>
      </c>
      <c r="G9" s="11">
        <f>(D9*F9)</f>
        <v>1.0810810810810811</v>
      </c>
      <c r="H9" s="12"/>
      <c r="I9" s="13"/>
      <c r="J9" s="14"/>
      <c r="K9" s="15"/>
      <c r="L9" s="65"/>
    </row>
    <row r="10" spans="2:13" ht="26.25" thickBot="1">
      <c r="B10" s="10"/>
      <c r="C10" s="66" t="s">
        <v>26</v>
      </c>
      <c r="D10" s="61">
        <v>3</v>
      </c>
      <c r="E10" s="98">
        <v>90</v>
      </c>
      <c r="F10" s="16">
        <f>E10/$E$11</f>
        <v>0.24324324324324326</v>
      </c>
      <c r="G10" s="16">
        <f>(D10*F10)</f>
        <v>0.7297297297297298</v>
      </c>
      <c r="H10" s="17"/>
      <c r="I10" s="18"/>
      <c r="J10" s="19"/>
      <c r="K10" s="20"/>
      <c r="L10" s="67"/>
      <c r="M10" s="3"/>
    </row>
    <row r="11" spans="2:13" ht="13.5" thickBot="1">
      <c r="B11" s="10"/>
      <c r="C11" s="86" t="s">
        <v>21</v>
      </c>
      <c r="D11" s="87">
        <f>SUM(D7:D10)</f>
        <v>13</v>
      </c>
      <c r="E11" s="88">
        <f>SUM(E7:E10)</f>
        <v>370</v>
      </c>
      <c r="F11" s="89">
        <f>E11/$E$11</f>
        <v>1</v>
      </c>
      <c r="G11" s="89"/>
      <c r="H11" s="90">
        <f>AVERAGE(G7:G10)</f>
        <v>0.8175675675675677</v>
      </c>
      <c r="I11" s="91">
        <f>H11/$H$16</f>
        <v>0.5508345978755691</v>
      </c>
      <c r="J11" s="92">
        <v>72.9</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47" t="s">
        <v>7</v>
      </c>
      <c r="D12" s="148"/>
      <c r="E12" s="148"/>
      <c r="F12" s="148"/>
      <c r="G12" s="148"/>
      <c r="H12" s="148"/>
      <c r="I12" s="148"/>
      <c r="J12" s="148"/>
      <c r="K12" s="148"/>
      <c r="L12" s="149"/>
      <c r="M12" s="3"/>
    </row>
    <row r="13" spans="2:13" ht="12.75">
      <c r="B13" s="10"/>
      <c r="C13" s="64" t="s">
        <v>27</v>
      </c>
      <c r="D13" s="97">
        <v>2</v>
      </c>
      <c r="E13" s="98">
        <v>100</v>
      </c>
      <c r="F13" s="23">
        <f>E13/$E$16</f>
        <v>0.3333333333333333</v>
      </c>
      <c r="G13" s="23">
        <f>(D13*F13)</f>
        <v>0.6666666666666666</v>
      </c>
      <c r="H13" s="12"/>
      <c r="I13" s="13"/>
      <c r="J13" s="22"/>
      <c r="K13" s="15"/>
      <c r="L13" s="68"/>
      <c r="M13" s="3"/>
    </row>
    <row r="14" spans="2:13" ht="25.5">
      <c r="B14" s="10"/>
      <c r="C14" s="64" t="s">
        <v>29</v>
      </c>
      <c r="D14" s="57">
        <v>2</v>
      </c>
      <c r="E14" s="98">
        <v>100</v>
      </c>
      <c r="F14" s="24">
        <f>E14/$E$16</f>
        <v>0.3333333333333333</v>
      </c>
      <c r="G14" s="24">
        <f>(D14*F14)</f>
        <v>0.6666666666666666</v>
      </c>
      <c r="H14" s="25"/>
      <c r="I14" s="13"/>
      <c r="J14" s="22"/>
      <c r="K14" s="15"/>
      <c r="L14" s="68"/>
      <c r="M14" s="3"/>
    </row>
    <row r="15" spans="2:13" ht="26.25" thickBot="1">
      <c r="B15" s="10"/>
      <c r="C15" s="66" t="s">
        <v>28</v>
      </c>
      <c r="D15" s="61">
        <v>2</v>
      </c>
      <c r="E15" s="98">
        <v>100</v>
      </c>
      <c r="F15" s="26">
        <f>E15/$E$16</f>
        <v>0.3333333333333333</v>
      </c>
      <c r="G15" s="26">
        <f>(D15*F15)</f>
        <v>0.6666666666666666</v>
      </c>
      <c r="H15" s="17">
        <f>AVERAGE(G13:G15)</f>
        <v>0.6666666666666666</v>
      </c>
      <c r="I15" s="18"/>
      <c r="J15" s="19"/>
      <c r="K15" s="20"/>
      <c r="L15" s="69"/>
      <c r="M15" s="25"/>
    </row>
    <row r="16" spans="2:14" ht="13.5" thickBot="1">
      <c r="B16" s="10"/>
      <c r="C16" s="86" t="s">
        <v>15</v>
      </c>
      <c r="D16" s="93">
        <f>SUM(D13:D15)</f>
        <v>6</v>
      </c>
      <c r="E16" s="94">
        <f>SUM(E13:E15)</f>
        <v>300</v>
      </c>
      <c r="F16" s="95">
        <f>E16/$E$16</f>
        <v>1</v>
      </c>
      <c r="G16" s="95"/>
      <c r="H16" s="96">
        <f>SUM(H11,H15)</f>
        <v>1.4842342342342343</v>
      </c>
      <c r="I16" s="96">
        <f>SUM(H15/H16)</f>
        <v>0.4491654021244309</v>
      </c>
      <c r="J16" s="130">
        <v>65.4</v>
      </c>
      <c r="K16" s="131" t="str">
        <f>IF(J16&gt;89.5,"A",IF(J16&gt;79.5,"B",IF(J16&gt;59.5,"C",IF(J16&gt;39.5,"D",IF(J16&gt;19.5,"E",IF(J16&gt;=0,"F"))))))</f>
        <v>C</v>
      </c>
      <c r="L16" s="85" t="str">
        <f>IF(AND(87.4&lt;J16,J16&lt;92.01),"A/B",IF(AND(77.4&lt;J16,J16&lt;82.01),"B/C",IF(AND(57.4&lt;J16,J16&lt;62.01),"C/D",IF(AND(37.4&lt;J16,J16&lt;42.01),"D/E",IF(AND(17.4&lt;J16,J16&lt;22.01),"E/F",K16)))))</f>
        <v>C</v>
      </c>
      <c r="M16" s="27"/>
      <c r="N16" s="28"/>
    </row>
    <row r="17" spans="2:14" ht="13.5" thickBot="1">
      <c r="B17" s="10"/>
      <c r="C17" s="70" t="s">
        <v>22</v>
      </c>
      <c r="D17" s="71"/>
      <c r="E17" s="72">
        <f>E11+E16</f>
        <v>670</v>
      </c>
      <c r="F17" s="73">
        <f>E17/$E$16</f>
        <v>2.2333333333333334</v>
      </c>
      <c r="G17" s="73"/>
      <c r="H17" s="74"/>
      <c r="I17" s="74">
        <f>SUM(I11,I16)</f>
        <v>1</v>
      </c>
      <c r="J17" s="75">
        <f>(I11*J11)+(I16*J16)</f>
        <v>69.53125948406677</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4</v>
      </c>
      <c r="E20" s="37">
        <f>D20/D22</f>
        <v>0.6666666666666666</v>
      </c>
      <c r="F20" s="25"/>
      <c r="G20" s="32"/>
      <c r="H20" s="33"/>
      <c r="I20" s="33"/>
      <c r="J20" s="101">
        <f>J11*E20</f>
        <v>48.6</v>
      </c>
      <c r="K20" s="35"/>
      <c r="L20" s="10"/>
      <c r="M20" s="27"/>
      <c r="N20" s="28"/>
    </row>
    <row r="21" spans="2:14" ht="12.75">
      <c r="B21" s="10"/>
      <c r="C21" s="102" t="s">
        <v>5</v>
      </c>
      <c r="D21" s="59">
        <v>2</v>
      </c>
      <c r="E21" s="40">
        <f>D21/D22</f>
        <v>0.3333333333333333</v>
      </c>
      <c r="F21" s="25"/>
      <c r="G21" s="32"/>
      <c r="H21" s="33"/>
      <c r="I21" s="33"/>
      <c r="J21" s="103">
        <f>E21*J16</f>
        <v>21.8</v>
      </c>
      <c r="K21" s="35"/>
      <c r="L21" s="10"/>
      <c r="M21" s="27"/>
      <c r="N21" s="28"/>
    </row>
    <row r="22" spans="2:14" ht="13.5" thickBot="1">
      <c r="B22" s="10"/>
      <c r="C22" s="104"/>
      <c r="D22" s="60">
        <f>SUM(D20:D21)</f>
        <v>6</v>
      </c>
      <c r="E22" s="43">
        <f>SUM(E20:E21)</f>
        <v>1</v>
      </c>
      <c r="F22" s="25"/>
      <c r="G22" s="32"/>
      <c r="H22" s="33"/>
      <c r="I22" s="33"/>
      <c r="J22" s="105">
        <f>SUM(J20:J21)</f>
        <v>70.4</v>
      </c>
      <c r="K22" s="35"/>
      <c r="L22" s="10"/>
      <c r="M22" s="27"/>
      <c r="N22" s="28"/>
    </row>
    <row r="23" spans="2:14" ht="13.5" hidden="1" thickBot="1">
      <c r="B23" s="10"/>
      <c r="C23" s="106"/>
      <c r="D23" s="152" t="s">
        <v>17</v>
      </c>
      <c r="E23" s="153"/>
      <c r="F23" s="25"/>
      <c r="G23" s="32"/>
      <c r="H23" s="33"/>
      <c r="I23" s="33"/>
      <c r="J23" s="107" t="str">
        <f>IF(J22&gt;89.5,"A",IF(J22&gt;79.5,"B",IF(J22&gt;59.5,"C",IF(J22&gt;39.5,"D",IF(J22&gt;19.5,"E",IF(J22&gt;=0,"F"))))))</f>
        <v>C</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83.5</v>
      </c>
      <c r="E28" s="77" t="str">
        <f>IF(D28&gt;89.5,"A",IF(D28&gt;79.5,"B",IF(D28&gt;59.5,"C",IF(D28&gt;39.5,"D",IF(D28&gt;19.5,"E",IF(D28&gt;=0,"F"))))))</f>
        <v>B</v>
      </c>
      <c r="F28" s="118" t="str">
        <f>IF(AND(87.4&lt;D28,D28&lt;92.01),"A/B",IF(AND(77.4&lt;D28,D28&lt;82.01),"B/C",IF(AND(57.4&lt;D28,D28&lt;62.01),"C/D",IF(AND(37.4&lt;D28,D28&lt;42.01),"D/E",IF(AND(17.4&lt;D28,D28&lt;22.01),"E/F",E28)))))</f>
        <v>B</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3.333333333333333</v>
      </c>
      <c r="E31" s="37">
        <f>D31/D33</f>
        <v>0.5434782608695652</v>
      </c>
      <c r="I31" s="48"/>
      <c r="J31" s="38">
        <f>+J22*E31</f>
        <v>38.26086956521739</v>
      </c>
    </row>
    <row r="32" spans="3:10" ht="12.75">
      <c r="C32" s="39" t="s">
        <v>31</v>
      </c>
      <c r="D32" s="59">
        <v>2.8</v>
      </c>
      <c r="E32" s="40">
        <f>D32/D33</f>
        <v>0.4565217391304348</v>
      </c>
      <c r="I32" s="48"/>
      <c r="J32" s="41">
        <f>D28*E32</f>
        <v>38.119565217391305</v>
      </c>
    </row>
    <row r="33" spans="3:10" ht="13.5" thickBot="1">
      <c r="C33" s="42"/>
      <c r="D33" s="50">
        <f>SUM(D31:D32)</f>
        <v>6.133333333333333</v>
      </c>
      <c r="E33" s="43">
        <f>SUM(E31:E32)</f>
        <v>1</v>
      </c>
      <c r="I33" s="48"/>
      <c r="J33" s="44">
        <f>SUM(J31:J32)</f>
        <v>76.38043478260869</v>
      </c>
    </row>
    <row r="34" spans="3:10" ht="13.5" hidden="1" thickBot="1">
      <c r="C34" s="45" t="s">
        <v>8</v>
      </c>
      <c r="D34" s="46" t="s">
        <v>17</v>
      </c>
      <c r="E34" s="51"/>
      <c r="I34" s="48"/>
      <c r="J34" s="52" t="str">
        <f>IF(J33&gt;89.5,"A",IF(J33&gt;79.5,"B",IF(J33&gt;59.5,"C",IF(J33&gt;39.5,"D",IF(J33&gt;19.5,"E",IF(J33&gt;=0,"F"))))))</f>
        <v>C</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password="DB4F" sheet="1" objects="1" scenarios="1" formatCells="0"/>
  <mergeCells count="7">
    <mergeCell ref="C40:C42"/>
    <mergeCell ref="C6:L6"/>
    <mergeCell ref="C12:L12"/>
    <mergeCell ref="D23:E23"/>
    <mergeCell ref="D24:E24"/>
    <mergeCell ref="D35:E35"/>
    <mergeCell ref="C38:C39"/>
  </mergeCells>
  <printOptions/>
  <pageMargins left="0.75" right="0.75" top="1" bottom="1" header="0.5" footer="0.5"/>
  <pageSetup orientation="portrait" r:id="rId3"/>
  <legacyDrawing r:id="rId2"/>
</worksheet>
</file>

<file path=xl/worksheets/sheet5.xml><?xml version="1.0" encoding="utf-8"?>
<worksheet xmlns="http://schemas.openxmlformats.org/spreadsheetml/2006/main" xmlns:r="http://schemas.openxmlformats.org/officeDocument/2006/relationships">
  <dimension ref="A2:BF43"/>
  <sheetViews>
    <sheetView zoomScalePageLayoutView="0" workbookViewId="0" topLeftCell="A16">
      <selection activeCell="O30" sqref="O3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4</v>
      </c>
      <c r="E7" s="98">
        <v>100</v>
      </c>
      <c r="F7" s="99">
        <f>E7/$E$11</f>
        <v>0.2564102564102564</v>
      </c>
      <c r="G7" s="99">
        <f>(D7*F7)</f>
        <v>1.0256410256410255</v>
      </c>
      <c r="H7" s="12"/>
      <c r="I7" s="13"/>
      <c r="J7" s="14"/>
      <c r="K7" s="15"/>
      <c r="L7" s="65"/>
    </row>
    <row r="8" spans="2:12" ht="25.5">
      <c r="B8" s="10"/>
      <c r="C8" s="64" t="s">
        <v>24</v>
      </c>
      <c r="D8" s="57">
        <v>4</v>
      </c>
      <c r="E8" s="98">
        <v>100</v>
      </c>
      <c r="F8" s="11">
        <f>E8/$E$11</f>
        <v>0.2564102564102564</v>
      </c>
      <c r="G8" s="11">
        <f>(D8*F8)</f>
        <v>1.0256410256410255</v>
      </c>
      <c r="H8" s="12"/>
      <c r="I8" s="13"/>
      <c r="J8" s="14"/>
      <c r="K8" s="15"/>
      <c r="L8" s="65"/>
    </row>
    <row r="9" spans="2:12" ht="25.5">
      <c r="B9" s="10"/>
      <c r="C9" s="64" t="s">
        <v>25</v>
      </c>
      <c r="D9" s="57">
        <v>4</v>
      </c>
      <c r="E9" s="98">
        <v>100</v>
      </c>
      <c r="F9" s="11">
        <f>E9/$E$11</f>
        <v>0.2564102564102564</v>
      </c>
      <c r="G9" s="11">
        <f>(D9*F9)</f>
        <v>1.0256410256410255</v>
      </c>
      <c r="H9" s="12"/>
      <c r="I9" s="13"/>
      <c r="J9" s="14"/>
      <c r="K9" s="15"/>
      <c r="L9" s="65"/>
    </row>
    <row r="10" spans="2:13" ht="26.25" thickBot="1">
      <c r="B10" s="10"/>
      <c r="C10" s="66" t="s">
        <v>26</v>
      </c>
      <c r="D10" s="61">
        <v>3</v>
      </c>
      <c r="E10" s="98">
        <v>90</v>
      </c>
      <c r="F10" s="16">
        <f>E10/$E$11</f>
        <v>0.23076923076923078</v>
      </c>
      <c r="G10" s="16">
        <f>(D10*F10)</f>
        <v>0.6923076923076923</v>
      </c>
      <c r="H10" s="17"/>
      <c r="I10" s="18"/>
      <c r="J10" s="19"/>
      <c r="K10" s="20"/>
      <c r="L10" s="67"/>
      <c r="M10" s="3"/>
    </row>
    <row r="11" spans="2:13" ht="13.5" thickBot="1">
      <c r="B11" s="10"/>
      <c r="C11" s="86" t="s">
        <v>21</v>
      </c>
      <c r="D11" s="87">
        <f>SUM(D7:D10)</f>
        <v>15</v>
      </c>
      <c r="E11" s="88">
        <f>SUM(E7:E10)</f>
        <v>390</v>
      </c>
      <c r="F11" s="89">
        <f>E11/$E$11</f>
        <v>1</v>
      </c>
      <c r="G11" s="89"/>
      <c r="H11" s="90">
        <f>AVERAGE(G7:G10)</f>
        <v>0.9423076923076923</v>
      </c>
      <c r="I11" s="91">
        <f>H11/$H$16</f>
        <v>0.5453100158982511</v>
      </c>
      <c r="J11" s="92">
        <v>68.7</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47" t="s">
        <v>7</v>
      </c>
      <c r="D12" s="148"/>
      <c r="E12" s="148"/>
      <c r="F12" s="148"/>
      <c r="G12" s="148"/>
      <c r="H12" s="148"/>
      <c r="I12" s="148"/>
      <c r="J12" s="148"/>
      <c r="K12" s="148"/>
      <c r="L12" s="149"/>
      <c r="M12" s="3"/>
    </row>
    <row r="13" spans="2:13" ht="12.75">
      <c r="B13" s="10"/>
      <c r="C13" s="64" t="s">
        <v>27</v>
      </c>
      <c r="D13" s="97">
        <v>3</v>
      </c>
      <c r="E13" s="98">
        <v>100</v>
      </c>
      <c r="F13" s="23">
        <f>E13/$E$16</f>
        <v>0.35714285714285715</v>
      </c>
      <c r="G13" s="23">
        <f>(D13*F13)</f>
        <v>1.0714285714285714</v>
      </c>
      <c r="H13" s="12"/>
      <c r="I13" s="13"/>
      <c r="J13" s="22"/>
      <c r="K13" s="15"/>
      <c r="L13" s="68"/>
      <c r="M13" s="3"/>
    </row>
    <row r="14" spans="2:13" ht="25.5">
      <c r="B14" s="10"/>
      <c r="C14" s="64" t="s">
        <v>29</v>
      </c>
      <c r="D14" s="57">
        <v>2</v>
      </c>
      <c r="E14" s="98">
        <v>90</v>
      </c>
      <c r="F14" s="24">
        <f>E14/$E$16</f>
        <v>0.32142857142857145</v>
      </c>
      <c r="G14" s="24">
        <f>(D14*F14)</f>
        <v>0.6428571428571429</v>
      </c>
      <c r="H14" s="25"/>
      <c r="I14" s="13"/>
      <c r="J14" s="22"/>
      <c r="K14" s="15"/>
      <c r="L14" s="68"/>
      <c r="M14" s="3"/>
    </row>
    <row r="15" spans="2:13" ht="26.25" thickBot="1">
      <c r="B15" s="10"/>
      <c r="C15" s="66" t="s">
        <v>28</v>
      </c>
      <c r="D15" s="61">
        <v>2</v>
      </c>
      <c r="E15" s="98">
        <v>90</v>
      </c>
      <c r="F15" s="26">
        <f>E15/$E$16</f>
        <v>0.32142857142857145</v>
      </c>
      <c r="G15" s="26">
        <f>(D15*F15)</f>
        <v>0.6428571428571429</v>
      </c>
      <c r="H15" s="17">
        <f>AVERAGE(G13:G15)</f>
        <v>0.7857142857142857</v>
      </c>
      <c r="I15" s="18"/>
      <c r="J15" s="19"/>
      <c r="K15" s="20"/>
      <c r="L15" s="69"/>
      <c r="M15" s="25"/>
    </row>
    <row r="16" spans="2:14" ht="13.5" thickBot="1">
      <c r="B16" s="10"/>
      <c r="C16" s="86" t="s">
        <v>15</v>
      </c>
      <c r="D16" s="93">
        <f>SUM(D13:D15)</f>
        <v>7</v>
      </c>
      <c r="E16" s="94">
        <f>SUM(E13:E15)</f>
        <v>280</v>
      </c>
      <c r="F16" s="95">
        <f>E16/$E$16</f>
        <v>1</v>
      </c>
      <c r="G16" s="95"/>
      <c r="H16" s="96">
        <f>SUM(H11,H15)</f>
        <v>1.728021978021978</v>
      </c>
      <c r="I16" s="96">
        <f>SUM(H15/H16)</f>
        <v>0.45468998410174877</v>
      </c>
      <c r="J16" s="130">
        <v>61.4</v>
      </c>
      <c r="K16" s="131" t="str">
        <f>IF(J16&gt;89.5,"A",IF(J16&gt;79.5,"B",IF(J16&gt;59.5,"C",IF(J16&gt;39.5,"D",IF(J16&gt;19.5,"E",IF(J16&gt;=0,"F"))))))</f>
        <v>C</v>
      </c>
      <c r="L16" s="85" t="str">
        <f>IF(AND(87.4&lt;J16,J16&lt;92.01),"A/B",IF(AND(77.4&lt;J16,J16&lt;82.01),"B/C",IF(AND(57.4&lt;J16,J16&lt;62.01),"C/D",IF(AND(37.4&lt;J16,J16&lt;42.01),"D/E",IF(AND(17.4&lt;J16,J16&lt;22.01),"E/F",K16)))))</f>
        <v>C/D</v>
      </c>
      <c r="M16" s="27"/>
      <c r="N16" s="28"/>
    </row>
    <row r="17" spans="2:14" ht="13.5" thickBot="1">
      <c r="B17" s="10"/>
      <c r="C17" s="70" t="s">
        <v>22</v>
      </c>
      <c r="D17" s="71"/>
      <c r="E17" s="72">
        <f>E11+E16</f>
        <v>670</v>
      </c>
      <c r="F17" s="73">
        <f>E17/$E$16</f>
        <v>2.392857142857143</v>
      </c>
      <c r="G17" s="73"/>
      <c r="H17" s="74"/>
      <c r="I17" s="74">
        <f>SUM(I11,I16)</f>
        <v>0.9999999999999999</v>
      </c>
      <c r="J17" s="75">
        <f>(I11*J11)+(I16*J16)</f>
        <v>65.38076311605722</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0.6</v>
      </c>
      <c r="F20" s="25"/>
      <c r="G20" s="32"/>
      <c r="H20" s="33"/>
      <c r="I20" s="33"/>
      <c r="J20" s="101">
        <f>J11*E20</f>
        <v>41.22</v>
      </c>
      <c r="K20" s="35"/>
      <c r="L20" s="10"/>
      <c r="M20" s="27"/>
      <c r="N20" s="28"/>
    </row>
    <row r="21" spans="2:14" ht="12.75">
      <c r="B21" s="10"/>
      <c r="C21" s="102" t="s">
        <v>5</v>
      </c>
      <c r="D21" s="59">
        <v>2</v>
      </c>
      <c r="E21" s="40">
        <f>D21/D22</f>
        <v>0.4</v>
      </c>
      <c r="F21" s="25"/>
      <c r="G21" s="32"/>
      <c r="H21" s="33"/>
      <c r="I21" s="33"/>
      <c r="J21" s="103">
        <f>E21*J16</f>
        <v>24.560000000000002</v>
      </c>
      <c r="K21" s="35"/>
      <c r="L21" s="10"/>
      <c r="M21" s="27"/>
      <c r="N21" s="28"/>
    </row>
    <row r="22" spans="2:14" ht="13.5" thickBot="1">
      <c r="B22" s="10"/>
      <c r="C22" s="104"/>
      <c r="D22" s="60">
        <f>SUM(D20:D21)</f>
        <v>5</v>
      </c>
      <c r="E22" s="43">
        <f>SUM(E20:E21)</f>
        <v>1</v>
      </c>
      <c r="F22" s="25"/>
      <c r="G22" s="32"/>
      <c r="H22" s="33"/>
      <c r="I22" s="33"/>
      <c r="J22" s="105">
        <f>SUM(J20:J21)</f>
        <v>65.78</v>
      </c>
      <c r="K22" s="35"/>
      <c r="L22" s="10"/>
      <c r="M22" s="27"/>
      <c r="N22" s="28"/>
    </row>
    <row r="23" spans="2:14" ht="13.5" hidden="1" thickBot="1">
      <c r="B23" s="10"/>
      <c r="C23" s="106"/>
      <c r="D23" s="152" t="s">
        <v>17</v>
      </c>
      <c r="E23" s="153"/>
      <c r="F23" s="25"/>
      <c r="G23" s="32"/>
      <c r="H23" s="33"/>
      <c r="I23" s="33"/>
      <c r="J23" s="107" t="str">
        <f>IF(J22&gt;89.5,"A",IF(J22&gt;79.5,"B",IF(J22&gt;59.5,"C",IF(J22&gt;39.5,"D",IF(J22&gt;19.5,"E",IF(J22&gt;=0,"F"))))))</f>
        <v>C</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82.9</v>
      </c>
      <c r="E28" s="77" t="str">
        <f>IF(D28&gt;89.5,"A",IF(D28&gt;79.5,"B",IF(D28&gt;59.5,"C",IF(D28&gt;39.5,"D",IF(D28&gt;19.5,"E",IF(D28&gt;=0,"F"))))))</f>
        <v>B</v>
      </c>
      <c r="F28" s="118" t="str">
        <f>IF(AND(87.4&lt;D28,D28&lt;92.01),"A/B",IF(AND(77.4&lt;D28,D28&lt;82.01),"B/C",IF(AND(57.4&lt;D28,D28&lt;62.01),"C/D",IF(AND(37.4&lt;D28,D28&lt;42.01),"D/E",IF(AND(17.4&lt;D28,D28&lt;22.01),"E/F",E28)))))</f>
        <v>B</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2.5999999999999996</v>
      </c>
      <c r="E31" s="37">
        <f>D31/D33</f>
        <v>0.47272727272727266</v>
      </c>
      <c r="I31" s="48"/>
      <c r="J31" s="38">
        <f>+J22*E31</f>
        <v>31.095999999999997</v>
      </c>
    </row>
    <row r="32" spans="3:10" ht="12.75">
      <c r="C32" s="39" t="s">
        <v>31</v>
      </c>
      <c r="D32" s="59">
        <v>2.9</v>
      </c>
      <c r="E32" s="40">
        <f>D32/D33</f>
        <v>0.5272727272727272</v>
      </c>
      <c r="I32" s="48"/>
      <c r="J32" s="41">
        <f>D28*E32</f>
        <v>43.71090909090909</v>
      </c>
    </row>
    <row r="33" spans="3:10" ht="13.5" thickBot="1">
      <c r="C33" s="42"/>
      <c r="D33" s="50">
        <f>SUM(D31:D32)</f>
        <v>5.5</v>
      </c>
      <c r="E33" s="43">
        <f>SUM(E31:E32)</f>
        <v>0.9999999999999999</v>
      </c>
      <c r="I33" s="48"/>
      <c r="J33" s="44">
        <f>SUM(J31:J32)</f>
        <v>74.80690909090909</v>
      </c>
    </row>
    <row r="34" spans="3:10" ht="13.5" hidden="1" thickBot="1">
      <c r="C34" s="45" t="s">
        <v>8</v>
      </c>
      <c r="D34" s="46" t="s">
        <v>17</v>
      </c>
      <c r="E34" s="51"/>
      <c r="I34" s="48"/>
      <c r="J34" s="52" t="str">
        <f>IF(J33&gt;89.5,"A",IF(J33&gt;79.5,"B",IF(J33&gt;59.5,"C",IF(J33&gt;39.5,"D",IF(J33&gt;19.5,"E",IF(J33&gt;=0,"F"))))))</f>
        <v>C</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2:BF43"/>
  <sheetViews>
    <sheetView zoomScalePageLayoutView="0" workbookViewId="0" topLeftCell="A1">
      <selection activeCell="O30" sqref="O3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4</v>
      </c>
      <c r="E7" s="98">
        <v>100</v>
      </c>
      <c r="F7" s="99">
        <f>E7/$E$11</f>
        <v>0.2564102564102564</v>
      </c>
      <c r="G7" s="99">
        <f>(D7*F7)</f>
        <v>1.0256410256410255</v>
      </c>
      <c r="H7" s="12"/>
      <c r="I7" s="13"/>
      <c r="J7" s="14"/>
      <c r="K7" s="15"/>
      <c r="L7" s="65"/>
    </row>
    <row r="8" spans="2:12" ht="25.5">
      <c r="B8" s="10"/>
      <c r="C8" s="64" t="s">
        <v>24</v>
      </c>
      <c r="D8" s="57">
        <v>4</v>
      </c>
      <c r="E8" s="98">
        <v>100</v>
      </c>
      <c r="F8" s="11">
        <f>E8/$E$11</f>
        <v>0.2564102564102564</v>
      </c>
      <c r="G8" s="11">
        <f>(D8*F8)</f>
        <v>1.0256410256410255</v>
      </c>
      <c r="H8" s="12"/>
      <c r="I8" s="13"/>
      <c r="J8" s="14"/>
      <c r="K8" s="15"/>
      <c r="L8" s="65"/>
    </row>
    <row r="9" spans="2:12" ht="25.5">
      <c r="B9" s="10"/>
      <c r="C9" s="64" t="s">
        <v>25</v>
      </c>
      <c r="D9" s="57">
        <v>4</v>
      </c>
      <c r="E9" s="98">
        <v>100</v>
      </c>
      <c r="F9" s="11">
        <f>E9/$E$11</f>
        <v>0.2564102564102564</v>
      </c>
      <c r="G9" s="11">
        <f>(D9*F9)</f>
        <v>1.0256410256410255</v>
      </c>
      <c r="H9" s="12"/>
      <c r="I9" s="13"/>
      <c r="J9" s="14"/>
      <c r="K9" s="15"/>
      <c r="L9" s="65"/>
    </row>
    <row r="10" spans="2:13" ht="26.25" thickBot="1">
      <c r="B10" s="10"/>
      <c r="C10" s="66" t="s">
        <v>26</v>
      </c>
      <c r="D10" s="61">
        <v>3</v>
      </c>
      <c r="E10" s="98">
        <v>90</v>
      </c>
      <c r="F10" s="16">
        <f>E10/$E$11</f>
        <v>0.23076923076923078</v>
      </c>
      <c r="G10" s="16">
        <f>(D10*F10)</f>
        <v>0.6923076923076923</v>
      </c>
      <c r="H10" s="17"/>
      <c r="I10" s="18"/>
      <c r="J10" s="19"/>
      <c r="K10" s="20"/>
      <c r="L10" s="67"/>
      <c r="M10" s="3"/>
    </row>
    <row r="11" spans="2:13" ht="13.5" thickBot="1">
      <c r="B11" s="10"/>
      <c r="C11" s="86" t="s">
        <v>21</v>
      </c>
      <c r="D11" s="87">
        <f>SUM(D7:D10)</f>
        <v>15</v>
      </c>
      <c r="E11" s="88">
        <f>SUM(E7:E10)</f>
        <v>390</v>
      </c>
      <c r="F11" s="89">
        <f>E11/$E$11</f>
        <v>1</v>
      </c>
      <c r="G11" s="89"/>
      <c r="H11" s="90">
        <f>AVERAGE(G7:G10)</f>
        <v>0.9423076923076923</v>
      </c>
      <c r="I11" s="91">
        <f>H11/$H$16</f>
        <v>0.5856573705179282</v>
      </c>
      <c r="J11" s="92">
        <v>54.1</v>
      </c>
      <c r="K11" s="21" t="str">
        <f>IF(J11&gt;89.5,"A",IF(J11&gt;79.5,"B",IF(J11&gt;59.5,"C",IF(J11&gt;39.5,"D",IF(J11&gt;19.5,"E",IF(J11&gt;=0,"F"))))))</f>
        <v>D</v>
      </c>
      <c r="L11" s="85" t="str">
        <f>IF(AND(87.4&lt;J11,J11&lt;92.01),"A/B",IF(AND(77.4&lt;J11,J11&lt;82.01),"B/C",IF(AND(57.4&lt;J11,J11&lt;62.01),"C/D",IF(AND(37.4&lt;J11,J11&lt;42.01),"D/E",IF(AND(17.4&lt;J11,J11&lt;22.01),"E/F",K11)))))</f>
        <v>D</v>
      </c>
      <c r="M11" s="3"/>
    </row>
    <row r="12" spans="2:13" ht="13.5" thickBot="1">
      <c r="B12" s="10"/>
      <c r="C12" s="147" t="s">
        <v>7</v>
      </c>
      <c r="D12" s="148"/>
      <c r="E12" s="148"/>
      <c r="F12" s="148"/>
      <c r="G12" s="148"/>
      <c r="H12" s="148"/>
      <c r="I12" s="148"/>
      <c r="J12" s="148"/>
      <c r="K12" s="148"/>
      <c r="L12" s="149"/>
      <c r="M12" s="3"/>
    </row>
    <row r="13" spans="2:13" ht="12.75">
      <c r="B13" s="10"/>
      <c r="C13" s="64" t="s">
        <v>27</v>
      </c>
      <c r="D13" s="97">
        <v>2</v>
      </c>
      <c r="E13" s="98">
        <v>100</v>
      </c>
      <c r="F13" s="23">
        <f>E13/$E$16</f>
        <v>0.3333333333333333</v>
      </c>
      <c r="G13" s="23">
        <f>(D13*F13)</f>
        <v>0.6666666666666666</v>
      </c>
      <c r="H13" s="12"/>
      <c r="I13" s="13"/>
      <c r="J13" s="22"/>
      <c r="K13" s="15"/>
      <c r="L13" s="68"/>
      <c r="M13" s="3"/>
    </row>
    <row r="14" spans="2:13" ht="25.5">
      <c r="B14" s="10"/>
      <c r="C14" s="64" t="s">
        <v>29</v>
      </c>
      <c r="D14" s="57">
        <v>2</v>
      </c>
      <c r="E14" s="98">
        <v>100</v>
      </c>
      <c r="F14" s="24">
        <f>E14/$E$16</f>
        <v>0.3333333333333333</v>
      </c>
      <c r="G14" s="24">
        <f>(D14*F14)</f>
        <v>0.6666666666666666</v>
      </c>
      <c r="H14" s="25"/>
      <c r="I14" s="13"/>
      <c r="J14" s="22"/>
      <c r="K14" s="15"/>
      <c r="L14" s="68"/>
      <c r="M14" s="3"/>
    </row>
    <row r="15" spans="2:13" ht="26.25" thickBot="1">
      <c r="B15" s="10"/>
      <c r="C15" s="66" t="s">
        <v>28</v>
      </c>
      <c r="D15" s="61">
        <v>2</v>
      </c>
      <c r="E15" s="98">
        <v>100</v>
      </c>
      <c r="F15" s="26">
        <f>E15/$E$16</f>
        <v>0.3333333333333333</v>
      </c>
      <c r="G15" s="26">
        <f>(D15*F15)</f>
        <v>0.6666666666666666</v>
      </c>
      <c r="H15" s="17">
        <f>AVERAGE(G13:G15)</f>
        <v>0.6666666666666666</v>
      </c>
      <c r="I15" s="18"/>
      <c r="J15" s="19"/>
      <c r="K15" s="20"/>
      <c r="L15" s="69"/>
      <c r="M15" s="25"/>
    </row>
    <row r="16" spans="2:14" ht="13.5" thickBot="1">
      <c r="B16" s="10"/>
      <c r="C16" s="86" t="s">
        <v>15</v>
      </c>
      <c r="D16" s="93">
        <f>SUM(D13:D15)</f>
        <v>6</v>
      </c>
      <c r="E16" s="94">
        <f>SUM(E13:E15)</f>
        <v>300</v>
      </c>
      <c r="F16" s="95">
        <f>E16/$E$16</f>
        <v>1</v>
      </c>
      <c r="G16" s="95"/>
      <c r="H16" s="96">
        <f>SUM(H11,H15)</f>
        <v>1.608974358974359</v>
      </c>
      <c r="I16" s="96">
        <f>SUM(H15/H16)</f>
        <v>0.4143426294820717</v>
      </c>
      <c r="J16" s="130">
        <v>61</v>
      </c>
      <c r="K16" s="131" t="str">
        <f>IF(J16&gt;89.5,"A",IF(J16&gt;79.5,"B",IF(J16&gt;59.5,"C",IF(J16&gt;39.5,"D",IF(J16&gt;19.5,"E",IF(J16&gt;=0,"F"))))))</f>
        <v>C</v>
      </c>
      <c r="L16" s="85" t="str">
        <f>IF(AND(87.4&lt;J16,J16&lt;92.01),"A/B",IF(AND(77.4&lt;J16,J16&lt;82.01),"B/C",IF(AND(57.4&lt;J16,J16&lt;62.01),"C/D",IF(AND(37.4&lt;J16,J16&lt;42.01),"D/E",IF(AND(17.4&lt;J16,J16&lt;22.01),"E/F",K16)))))</f>
        <v>C/D</v>
      </c>
      <c r="M16" s="27"/>
      <c r="N16" s="28"/>
    </row>
    <row r="17" spans="2:14" ht="13.5" thickBot="1">
      <c r="B17" s="10"/>
      <c r="C17" s="70" t="s">
        <v>22</v>
      </c>
      <c r="D17" s="71"/>
      <c r="E17" s="72">
        <f>E11+E16</f>
        <v>690</v>
      </c>
      <c r="F17" s="73">
        <f>E17/$E$16</f>
        <v>2.3</v>
      </c>
      <c r="G17" s="73"/>
      <c r="H17" s="74"/>
      <c r="I17" s="74">
        <f>SUM(I11,I16)</f>
        <v>0.9999999999999999</v>
      </c>
      <c r="J17" s="75">
        <f>(I11*J11)+(I16*J16)</f>
        <v>56.958964143426286</v>
      </c>
      <c r="K17" s="76" t="str">
        <f>IF(J17&gt;89.5,"A",IF(J17&gt;79.5,"B",IF(J17&gt;59.5,"C",IF(J17&gt;39.5,"D",IF(J17&gt;19.5,"E",IF(J17&gt;=0,"F"))))))</f>
        <v>D</v>
      </c>
      <c r="L17" s="77" t="str">
        <f>IF(AND(87.4&lt;J17,J17&lt;92.01),"A/B",IF(AND(77.4&lt;J17,J17&lt;82.01),"B/C",IF(AND(57.4&lt;J17,J17&lt;62.01),"C/D",IF(AND(37.4&lt;J17,J17&lt;42.01),"D/E",IF(AND(17.4&lt;J17,J17&lt;22.01),"E/F",K17)))))</f>
        <v>D</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0.6666666666666666</v>
      </c>
      <c r="F20" s="25"/>
      <c r="G20" s="32"/>
      <c r="H20" s="33"/>
      <c r="I20" s="33"/>
      <c r="J20" s="101">
        <f>J11*E20</f>
        <v>36.06666666666666</v>
      </c>
      <c r="K20" s="35"/>
      <c r="L20" s="10"/>
      <c r="M20" s="27"/>
      <c r="N20" s="28"/>
    </row>
    <row r="21" spans="2:14" ht="12.75">
      <c r="B21" s="10"/>
      <c r="C21" s="102" t="s">
        <v>5</v>
      </c>
      <c r="D21" s="59">
        <v>1.5</v>
      </c>
      <c r="E21" s="40">
        <f>D21/D22</f>
        <v>0.3333333333333333</v>
      </c>
      <c r="F21" s="25"/>
      <c r="G21" s="32"/>
      <c r="H21" s="33"/>
      <c r="I21" s="33"/>
      <c r="J21" s="103">
        <f>E21*J16</f>
        <v>20.333333333333332</v>
      </c>
      <c r="K21" s="35"/>
      <c r="L21" s="10"/>
      <c r="M21" s="27"/>
      <c r="N21" s="28"/>
    </row>
    <row r="22" spans="2:14" ht="13.5" thickBot="1">
      <c r="B22" s="10"/>
      <c r="C22" s="104"/>
      <c r="D22" s="60">
        <f>SUM(D20:D21)</f>
        <v>4.5</v>
      </c>
      <c r="E22" s="43">
        <f>SUM(E20:E21)</f>
        <v>1</v>
      </c>
      <c r="F22" s="25"/>
      <c r="G22" s="32"/>
      <c r="H22" s="33"/>
      <c r="I22" s="33"/>
      <c r="J22" s="105">
        <f>SUM(J20:J21)</f>
        <v>56.39999999999999</v>
      </c>
      <c r="K22" s="35"/>
      <c r="L22" s="10"/>
      <c r="M22" s="27"/>
      <c r="N22" s="28"/>
    </row>
    <row r="23" spans="2:14" ht="13.5" hidden="1" thickBot="1">
      <c r="B23" s="10"/>
      <c r="C23" s="106"/>
      <c r="D23" s="152" t="s">
        <v>17</v>
      </c>
      <c r="E23" s="153"/>
      <c r="F23" s="25"/>
      <c r="G23" s="32"/>
      <c r="H23" s="33"/>
      <c r="I23" s="33"/>
      <c r="J23" s="107" t="str">
        <f>IF(J22&gt;89.5,"A",IF(J22&gt;79.5,"B",IF(J22&gt;59.5,"C",IF(J22&gt;39.5,"D",IF(J22&gt;19.5,"E",IF(J22&gt;=0,"F"))))))</f>
        <v>D</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D</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72.5</v>
      </c>
      <c r="E28" s="77" t="str">
        <f>IF(D28&gt;89.5,"A",IF(D28&gt;79.5,"B",IF(D28&gt;59.5,"C",IF(D28&gt;39.5,"D",IF(D28&gt;19.5,"E",IF(D28&gt;=0,"F"))))))</f>
        <v>C</v>
      </c>
      <c r="F28" s="118" t="str">
        <f>IF(AND(87.4&lt;D28,D28&lt;92.01),"A/B",IF(AND(77.4&lt;D28,D28&lt;82.01),"B/C",IF(AND(57.4&lt;D28,D28&lt;62.01),"C/D",IF(AND(37.4&lt;D28,D28&lt;42.01),"D/E",IF(AND(17.4&lt;D28,D28&lt;22.01),"E/F",E28)))))</f>
        <v>C</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2.5</v>
      </c>
      <c r="E31" s="37">
        <f>D31/D33</f>
        <v>0.39682539682539686</v>
      </c>
      <c r="I31" s="48"/>
      <c r="J31" s="38">
        <f>+J22*E31</f>
        <v>22.38095238095238</v>
      </c>
    </row>
    <row r="32" spans="3:10" ht="12.75">
      <c r="C32" s="39" t="s">
        <v>31</v>
      </c>
      <c r="D32" s="59">
        <v>3.8</v>
      </c>
      <c r="E32" s="40">
        <f>D32/D33</f>
        <v>0.6031746031746031</v>
      </c>
      <c r="I32" s="48"/>
      <c r="J32" s="41">
        <f>D28*E32</f>
        <v>43.73015873015873</v>
      </c>
    </row>
    <row r="33" spans="3:10" ht="13.5" thickBot="1">
      <c r="C33" s="42"/>
      <c r="D33" s="50">
        <f>SUM(D31:D32)</f>
        <v>6.3</v>
      </c>
      <c r="E33" s="43">
        <f>SUM(E31:E32)</f>
        <v>1</v>
      </c>
      <c r="I33" s="48"/>
      <c r="J33" s="44">
        <f>SUM(J31:J32)</f>
        <v>66.11111111111111</v>
      </c>
    </row>
    <row r="34" spans="3:10" ht="13.5" hidden="1" thickBot="1">
      <c r="C34" s="45" t="s">
        <v>8</v>
      </c>
      <c r="D34" s="46" t="s">
        <v>17</v>
      </c>
      <c r="E34" s="51"/>
      <c r="I34" s="48"/>
      <c r="J34" s="52" t="str">
        <f>IF(J33&gt;89.5,"A",IF(J33&gt;79.5,"B",IF(J33&gt;59.5,"C",IF(J33&gt;39.5,"D",IF(J33&gt;19.5,"E",IF(J33&gt;=0,"F"))))))</f>
        <v>C</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2:BF43"/>
  <sheetViews>
    <sheetView zoomScalePageLayoutView="0" workbookViewId="0" topLeftCell="A16">
      <selection activeCell="O30" sqref="O3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4</v>
      </c>
      <c r="E7" s="98">
        <v>100</v>
      </c>
      <c r="F7" s="99">
        <f>E7/$E$11</f>
        <v>0.2631578947368421</v>
      </c>
      <c r="G7" s="99">
        <f>(D7*F7)</f>
        <v>1.0526315789473684</v>
      </c>
      <c r="H7" s="12"/>
      <c r="I7" s="13"/>
      <c r="J7" s="14"/>
      <c r="K7" s="15"/>
      <c r="L7" s="65"/>
    </row>
    <row r="8" spans="2:12" ht="25.5">
      <c r="B8" s="10"/>
      <c r="C8" s="64" t="s">
        <v>24</v>
      </c>
      <c r="D8" s="57">
        <v>3</v>
      </c>
      <c r="E8" s="98">
        <v>90</v>
      </c>
      <c r="F8" s="11">
        <f>E8/$E$11</f>
        <v>0.23684210526315788</v>
      </c>
      <c r="G8" s="11">
        <f>(D8*F8)</f>
        <v>0.7105263157894737</v>
      </c>
      <c r="H8" s="12"/>
      <c r="I8" s="13"/>
      <c r="J8" s="14"/>
      <c r="K8" s="15"/>
      <c r="L8" s="65"/>
    </row>
    <row r="9" spans="2:12" ht="25.5">
      <c r="B9" s="10"/>
      <c r="C9" s="64" t="s">
        <v>25</v>
      </c>
      <c r="D9" s="57">
        <v>4</v>
      </c>
      <c r="E9" s="98">
        <v>100</v>
      </c>
      <c r="F9" s="11">
        <f>E9/$E$11</f>
        <v>0.2631578947368421</v>
      </c>
      <c r="G9" s="11">
        <f>(D9*F9)</f>
        <v>1.0526315789473684</v>
      </c>
      <c r="H9" s="12"/>
      <c r="I9" s="13"/>
      <c r="J9" s="14"/>
      <c r="K9" s="15"/>
      <c r="L9" s="65"/>
    </row>
    <row r="10" spans="2:13" ht="26.25" thickBot="1">
      <c r="B10" s="10"/>
      <c r="C10" s="66" t="s">
        <v>26</v>
      </c>
      <c r="D10" s="61">
        <v>3</v>
      </c>
      <c r="E10" s="98">
        <v>90</v>
      </c>
      <c r="F10" s="16">
        <f>E10/$E$11</f>
        <v>0.23684210526315788</v>
      </c>
      <c r="G10" s="16">
        <f>(D10*F10)</f>
        <v>0.7105263157894737</v>
      </c>
      <c r="H10" s="17"/>
      <c r="I10" s="18"/>
      <c r="J10" s="19"/>
      <c r="K10" s="20"/>
      <c r="L10" s="67"/>
      <c r="M10" s="3"/>
    </row>
    <row r="11" spans="2:13" ht="13.5" thickBot="1">
      <c r="B11" s="10"/>
      <c r="C11" s="86" t="s">
        <v>21</v>
      </c>
      <c r="D11" s="87">
        <f>SUM(D7:D10)</f>
        <v>14</v>
      </c>
      <c r="E11" s="88">
        <f>SUM(E7:E10)</f>
        <v>380</v>
      </c>
      <c r="F11" s="89">
        <f>E11/$E$11</f>
        <v>1</v>
      </c>
      <c r="G11" s="89"/>
      <c r="H11" s="90">
        <f>AVERAGE(G7:G10)</f>
        <v>0.881578947368421</v>
      </c>
      <c r="I11" s="91">
        <f>H11/$H$16</f>
        <v>0.49578974228119416</v>
      </c>
      <c r="J11" s="92">
        <v>63.8</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47" t="s">
        <v>7</v>
      </c>
      <c r="D12" s="148"/>
      <c r="E12" s="148"/>
      <c r="F12" s="148"/>
      <c r="G12" s="148"/>
      <c r="H12" s="148"/>
      <c r="I12" s="148"/>
      <c r="J12" s="148"/>
      <c r="K12" s="148"/>
      <c r="L12" s="149"/>
      <c r="M12" s="3"/>
    </row>
    <row r="13" spans="2:13" ht="12.75">
      <c r="B13" s="10"/>
      <c r="C13" s="64" t="s">
        <v>27</v>
      </c>
      <c r="D13" s="97">
        <v>3</v>
      </c>
      <c r="E13" s="98">
        <v>100</v>
      </c>
      <c r="F13" s="23">
        <f>E13/$E$16</f>
        <v>0.3448275862068966</v>
      </c>
      <c r="G13" s="23">
        <f>(D13*F13)</f>
        <v>1.0344827586206897</v>
      </c>
      <c r="H13" s="12"/>
      <c r="I13" s="13"/>
      <c r="J13" s="22"/>
      <c r="K13" s="15"/>
      <c r="L13" s="68"/>
      <c r="M13" s="3"/>
    </row>
    <row r="14" spans="2:13" ht="25.5">
      <c r="B14" s="10"/>
      <c r="C14" s="64" t="s">
        <v>29</v>
      </c>
      <c r="D14" s="57">
        <v>3</v>
      </c>
      <c r="E14" s="98">
        <v>100</v>
      </c>
      <c r="F14" s="24">
        <f>E14/$E$16</f>
        <v>0.3448275862068966</v>
      </c>
      <c r="G14" s="24">
        <f>(D14*F14)</f>
        <v>1.0344827586206897</v>
      </c>
      <c r="H14" s="25"/>
      <c r="I14" s="13"/>
      <c r="J14" s="22"/>
      <c r="K14" s="15"/>
      <c r="L14" s="68"/>
      <c r="M14" s="3"/>
    </row>
    <row r="15" spans="2:13" ht="26.25" thickBot="1">
      <c r="B15" s="10"/>
      <c r="C15" s="66" t="s">
        <v>28</v>
      </c>
      <c r="D15" s="61">
        <v>2</v>
      </c>
      <c r="E15" s="98">
        <v>90</v>
      </c>
      <c r="F15" s="26">
        <f>E15/$E$16</f>
        <v>0.3103448275862069</v>
      </c>
      <c r="G15" s="26">
        <f>(D15*F15)</f>
        <v>0.6206896551724138</v>
      </c>
      <c r="H15" s="17">
        <f>AVERAGE(G13:G15)</f>
        <v>0.896551724137931</v>
      </c>
      <c r="I15" s="18"/>
      <c r="J15" s="19"/>
      <c r="K15" s="20"/>
      <c r="L15" s="69"/>
      <c r="M15" s="25"/>
    </row>
    <row r="16" spans="2:14" ht="13.5" thickBot="1">
      <c r="B16" s="10"/>
      <c r="C16" s="86" t="s">
        <v>15</v>
      </c>
      <c r="D16" s="93">
        <f>SUM(D13:D15)</f>
        <v>8</v>
      </c>
      <c r="E16" s="94">
        <f>SUM(E13:E15)</f>
        <v>290</v>
      </c>
      <c r="F16" s="95">
        <f>E16/$E$16</f>
        <v>1</v>
      </c>
      <c r="G16" s="95"/>
      <c r="H16" s="96">
        <f>SUM(H11,H15)</f>
        <v>1.778130671506352</v>
      </c>
      <c r="I16" s="96">
        <f>SUM(H15/H16)</f>
        <v>0.5042102577188058</v>
      </c>
      <c r="J16" s="130">
        <v>66</v>
      </c>
      <c r="K16" s="131" t="str">
        <f>IF(J16&gt;89.5,"A",IF(J16&gt;79.5,"B",IF(J16&gt;59.5,"C",IF(J16&gt;39.5,"D",IF(J16&gt;19.5,"E",IF(J16&gt;=0,"F"))))))</f>
        <v>C</v>
      </c>
      <c r="L16" s="85" t="str">
        <f>IF(AND(87.4&lt;J16,J16&lt;92.01),"A/B",IF(AND(77.4&lt;J16,J16&lt;82.01),"B/C",IF(AND(57.4&lt;J16,J16&lt;62.01),"C/D",IF(AND(37.4&lt;J16,J16&lt;42.01),"D/E",IF(AND(17.4&lt;J16,J16&lt;22.01),"E/F",K16)))))</f>
        <v>C</v>
      </c>
      <c r="M16" s="27"/>
      <c r="N16" s="28"/>
    </row>
    <row r="17" spans="2:14" ht="13.5" thickBot="1">
      <c r="B17" s="10"/>
      <c r="C17" s="70" t="s">
        <v>22</v>
      </c>
      <c r="D17" s="71"/>
      <c r="E17" s="72">
        <f>E11+E16</f>
        <v>670</v>
      </c>
      <c r="F17" s="73">
        <f>E17/$E$16</f>
        <v>2.310344827586207</v>
      </c>
      <c r="G17" s="73"/>
      <c r="H17" s="74"/>
      <c r="I17" s="74">
        <f>SUM(I11,I16)</f>
        <v>1</v>
      </c>
      <c r="J17" s="75">
        <f>(I11*J11)+(I16*J16)</f>
        <v>64.90926256698137</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0.6</v>
      </c>
      <c r="F20" s="25"/>
      <c r="G20" s="32"/>
      <c r="H20" s="33"/>
      <c r="I20" s="33"/>
      <c r="J20" s="101">
        <f>J11*E20</f>
        <v>38.279999999999994</v>
      </c>
      <c r="K20" s="35"/>
      <c r="L20" s="10"/>
      <c r="M20" s="27"/>
      <c r="N20" s="28"/>
    </row>
    <row r="21" spans="2:14" ht="12.75">
      <c r="B21" s="10"/>
      <c r="C21" s="102" t="s">
        <v>5</v>
      </c>
      <c r="D21" s="59">
        <v>2</v>
      </c>
      <c r="E21" s="40">
        <f>D21/D22</f>
        <v>0.4</v>
      </c>
      <c r="F21" s="25"/>
      <c r="G21" s="32"/>
      <c r="H21" s="33"/>
      <c r="I21" s="33"/>
      <c r="J21" s="103">
        <f>E21*J16</f>
        <v>26.400000000000002</v>
      </c>
      <c r="K21" s="35"/>
      <c r="L21" s="10"/>
      <c r="M21" s="27"/>
      <c r="N21" s="28"/>
    </row>
    <row r="22" spans="2:14" ht="13.5" thickBot="1">
      <c r="B22" s="10"/>
      <c r="C22" s="104"/>
      <c r="D22" s="60">
        <f>SUM(D20:D21)</f>
        <v>5</v>
      </c>
      <c r="E22" s="43">
        <f>SUM(E20:E21)</f>
        <v>1</v>
      </c>
      <c r="F22" s="25"/>
      <c r="G22" s="32"/>
      <c r="H22" s="33"/>
      <c r="I22" s="33"/>
      <c r="J22" s="105">
        <f>SUM(J20:J21)</f>
        <v>64.67999999999999</v>
      </c>
      <c r="K22" s="35"/>
      <c r="L22" s="10"/>
      <c r="M22" s="27"/>
      <c r="N22" s="28"/>
    </row>
    <row r="23" spans="2:14" ht="13.5" hidden="1" thickBot="1">
      <c r="B23" s="10"/>
      <c r="C23" s="106"/>
      <c r="D23" s="152" t="s">
        <v>17</v>
      </c>
      <c r="E23" s="153"/>
      <c r="F23" s="25"/>
      <c r="G23" s="32"/>
      <c r="H23" s="33"/>
      <c r="I23" s="33"/>
      <c r="J23" s="107" t="str">
        <f>IF(J22&gt;89.5,"A",IF(J22&gt;79.5,"B",IF(J22&gt;59.5,"C",IF(J22&gt;39.5,"D",IF(J22&gt;19.5,"E",IF(J22&gt;=0,"F"))))))</f>
        <v>C</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83.7</v>
      </c>
      <c r="E28" s="77" t="str">
        <f>IF(D28&gt;89.5,"A",IF(D28&gt;79.5,"B",IF(D28&gt;59.5,"C",IF(D28&gt;39.5,"D",IF(D28&gt;19.5,"E",IF(D28&gt;=0,"F"))))))</f>
        <v>B</v>
      </c>
      <c r="F28" s="118" t="str">
        <f>IF(AND(87.4&lt;D28,D28&lt;92.01),"A/B",IF(AND(77.4&lt;D28,D28&lt;82.01),"B/C",IF(AND(57.4&lt;D28,D28&lt;62.01),"C/D",IF(AND(37.4&lt;D28,D28&lt;42.01),"D/E",IF(AND(17.4&lt;D28,D28&lt;22.01),"E/F",E28)))))</f>
        <v>B</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2.5999999999999996</v>
      </c>
      <c r="E31" s="37">
        <f>D31/D33</f>
        <v>0.45614035087719296</v>
      </c>
      <c r="I31" s="48"/>
      <c r="J31" s="38">
        <f>+J22*E31</f>
        <v>29.503157894736837</v>
      </c>
    </row>
    <row r="32" spans="3:10" ht="12.75">
      <c r="C32" s="39" t="s">
        <v>31</v>
      </c>
      <c r="D32" s="59">
        <v>3.1</v>
      </c>
      <c r="E32" s="40">
        <f>D32/D33</f>
        <v>0.5438596491228072</v>
      </c>
      <c r="I32" s="48"/>
      <c r="J32" s="41">
        <f>D28*E32</f>
        <v>45.52105263157896</v>
      </c>
    </row>
    <row r="33" spans="3:10" ht="13.5" thickBot="1">
      <c r="C33" s="42"/>
      <c r="D33" s="50">
        <f>SUM(D31:D32)</f>
        <v>5.699999999999999</v>
      </c>
      <c r="E33" s="43">
        <f>SUM(E31:E32)</f>
        <v>1</v>
      </c>
      <c r="I33" s="48"/>
      <c r="J33" s="44">
        <f>SUM(J31:J32)</f>
        <v>75.0242105263158</v>
      </c>
    </row>
    <row r="34" spans="3:10" ht="13.5" hidden="1" thickBot="1">
      <c r="C34" s="45" t="s">
        <v>8</v>
      </c>
      <c r="D34" s="46" t="s">
        <v>17</v>
      </c>
      <c r="E34" s="51"/>
      <c r="I34" s="48"/>
      <c r="J34" s="52" t="str">
        <f>IF(J33&gt;89.5,"A",IF(J33&gt;79.5,"B",IF(J33&gt;59.5,"C",IF(J33&gt;39.5,"D",IF(J33&gt;19.5,"E",IF(J33&gt;=0,"F"))))))</f>
        <v>C</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2:BF43"/>
  <sheetViews>
    <sheetView zoomScalePageLayoutView="0" workbookViewId="0" topLeftCell="A1">
      <selection activeCell="O30" sqref="O3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7" thickBot="1" thickTop="1">
      <c r="B7" s="10"/>
      <c r="C7" s="64" t="s">
        <v>23</v>
      </c>
      <c r="D7" s="132">
        <v>3</v>
      </c>
      <c r="E7" s="133">
        <v>100</v>
      </c>
      <c r="F7" s="99">
        <f>E7/$E$11</f>
        <v>0.2857142857142857</v>
      </c>
      <c r="G7" s="99">
        <f>(D7*F7)</f>
        <v>0.8571428571428571</v>
      </c>
      <c r="H7" s="12"/>
      <c r="I7" s="13"/>
      <c r="J7" s="14"/>
      <c r="K7" s="15"/>
      <c r="L7" s="65"/>
    </row>
    <row r="8" spans="2:12" ht="26.25" thickBot="1">
      <c r="B8" s="10"/>
      <c r="C8" s="64" t="s">
        <v>24</v>
      </c>
      <c r="D8" s="134">
        <v>2.5</v>
      </c>
      <c r="E8" s="135">
        <v>90</v>
      </c>
      <c r="F8" s="11">
        <f>E8/$E$11</f>
        <v>0.2571428571428571</v>
      </c>
      <c r="G8" s="11">
        <f>(D8*F8)</f>
        <v>0.6428571428571428</v>
      </c>
      <c r="H8" s="12"/>
      <c r="I8" s="13"/>
      <c r="J8" s="14"/>
      <c r="K8" s="15"/>
      <c r="L8" s="65"/>
    </row>
    <row r="9" spans="2:12" ht="26.25" thickBot="1">
      <c r="B9" s="10"/>
      <c r="C9" s="64" t="s">
        <v>25</v>
      </c>
      <c r="D9" s="134">
        <v>2</v>
      </c>
      <c r="E9" s="135">
        <v>80</v>
      </c>
      <c r="F9" s="11">
        <f>E9/$E$11</f>
        <v>0.22857142857142856</v>
      </c>
      <c r="G9" s="11">
        <f>(D9*F9)</f>
        <v>0.45714285714285713</v>
      </c>
      <c r="H9" s="12"/>
      <c r="I9" s="13"/>
      <c r="J9" s="14"/>
      <c r="K9" s="15"/>
      <c r="L9" s="65"/>
    </row>
    <row r="10" spans="2:13" ht="26.25" thickBot="1">
      <c r="B10" s="10"/>
      <c r="C10" s="66" t="s">
        <v>26</v>
      </c>
      <c r="D10" s="136">
        <v>2</v>
      </c>
      <c r="E10" s="137">
        <v>80</v>
      </c>
      <c r="F10" s="16">
        <f>E10/$E$11</f>
        <v>0.22857142857142856</v>
      </c>
      <c r="G10" s="16">
        <f>(D10*F10)</f>
        <v>0.45714285714285713</v>
      </c>
      <c r="H10" s="17"/>
      <c r="I10" s="18"/>
      <c r="J10" s="19"/>
      <c r="K10" s="20"/>
      <c r="L10" s="67"/>
      <c r="M10" s="3"/>
    </row>
    <row r="11" spans="2:13" ht="13.5" thickBot="1">
      <c r="B11" s="10"/>
      <c r="C11" s="86" t="s">
        <v>21</v>
      </c>
      <c r="D11" s="87">
        <f>SUM(D7:D10)</f>
        <v>9.5</v>
      </c>
      <c r="E11" s="88">
        <f>SUM(E7:E10)</f>
        <v>350</v>
      </c>
      <c r="F11" s="89">
        <f>E11/$E$11</f>
        <v>1</v>
      </c>
      <c r="G11" s="89"/>
      <c r="H11" s="90">
        <f>AVERAGE(G7:G10)</f>
        <v>0.6035714285714285</v>
      </c>
      <c r="I11" s="91">
        <f>H11/$H$16</f>
        <v>0.38250826997852705</v>
      </c>
      <c r="J11" s="92">
        <v>64.5</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47" t="s">
        <v>7</v>
      </c>
      <c r="D12" s="148"/>
      <c r="E12" s="148"/>
      <c r="F12" s="148"/>
      <c r="G12" s="148"/>
      <c r="H12" s="148"/>
      <c r="I12" s="148"/>
      <c r="J12" s="148"/>
      <c r="K12" s="148"/>
      <c r="L12" s="149"/>
      <c r="M12" s="3"/>
    </row>
    <row r="13" spans="2:13" ht="12.75">
      <c r="B13" s="10"/>
      <c r="C13" s="64" t="s">
        <v>27</v>
      </c>
      <c r="D13" s="97">
        <v>3.5</v>
      </c>
      <c r="E13" s="98">
        <v>100</v>
      </c>
      <c r="F13" s="23">
        <f>E13/$E$16</f>
        <v>0.38461538461538464</v>
      </c>
      <c r="G13" s="23">
        <f>(D13*F13)</f>
        <v>1.3461538461538463</v>
      </c>
      <c r="H13" s="12"/>
      <c r="I13" s="13"/>
      <c r="J13" s="22"/>
      <c r="K13" s="15"/>
      <c r="L13" s="68"/>
      <c r="M13" s="3"/>
    </row>
    <row r="14" spans="2:13" ht="25.5">
      <c r="B14" s="10"/>
      <c r="C14" s="64" t="s">
        <v>29</v>
      </c>
      <c r="D14" s="57">
        <v>3</v>
      </c>
      <c r="E14" s="98">
        <v>90</v>
      </c>
      <c r="F14" s="24">
        <f>E14/$E$16</f>
        <v>0.34615384615384615</v>
      </c>
      <c r="G14" s="24">
        <f>(D14*F14)</f>
        <v>1.0384615384615383</v>
      </c>
      <c r="H14" s="25"/>
      <c r="I14" s="13"/>
      <c r="J14" s="22"/>
      <c r="K14" s="15"/>
      <c r="L14" s="68"/>
      <c r="M14" s="3"/>
    </row>
    <row r="15" spans="2:13" ht="26.25" thickBot="1">
      <c r="B15" s="10"/>
      <c r="C15" s="66" t="s">
        <v>28</v>
      </c>
      <c r="D15" s="61">
        <v>2</v>
      </c>
      <c r="E15" s="98">
        <v>70</v>
      </c>
      <c r="F15" s="26">
        <f>E15/$E$16</f>
        <v>0.2692307692307692</v>
      </c>
      <c r="G15" s="26">
        <f>(D15*F15)</f>
        <v>0.5384615384615384</v>
      </c>
      <c r="H15" s="17">
        <f>AVERAGE(G13:G15)</f>
        <v>0.9743589743589743</v>
      </c>
      <c r="I15" s="18"/>
      <c r="J15" s="19"/>
      <c r="K15" s="20"/>
      <c r="L15" s="69"/>
      <c r="M15" s="25"/>
    </row>
    <row r="16" spans="2:14" ht="13.5" thickBot="1">
      <c r="B16" s="10"/>
      <c r="C16" s="86" t="s">
        <v>15</v>
      </c>
      <c r="D16" s="93">
        <f>SUM(D13:D15)</f>
        <v>8.5</v>
      </c>
      <c r="E16" s="94">
        <f>SUM(E13:E15)</f>
        <v>260</v>
      </c>
      <c r="F16" s="95">
        <f>E16/$E$16</f>
        <v>1</v>
      </c>
      <c r="G16" s="95"/>
      <c r="H16" s="96">
        <f>SUM(H11,H15)</f>
        <v>1.5779304029304029</v>
      </c>
      <c r="I16" s="96">
        <f>SUM(H15/H16)</f>
        <v>0.617491730021473</v>
      </c>
      <c r="J16" s="130">
        <v>65.9</v>
      </c>
      <c r="K16" s="131" t="str">
        <f>IF(J16&gt;89.5,"A",IF(J16&gt;79.5,"B",IF(J16&gt;59.5,"C",IF(J16&gt;39.5,"D",IF(J16&gt;19.5,"E",IF(J16&gt;=0,"F"))))))</f>
        <v>C</v>
      </c>
      <c r="L16" s="85" t="str">
        <f>IF(AND(87.4&lt;J16,J16&lt;92.01),"A/B",IF(AND(77.4&lt;J16,J16&lt;82.01),"B/C",IF(AND(57.4&lt;J16,J16&lt;62.01),"C/D",IF(AND(37.4&lt;J16,J16&lt;42.01),"D/E",IF(AND(17.4&lt;J16,J16&lt;22.01),"E/F",K16)))))</f>
        <v>C</v>
      </c>
      <c r="M16" s="27"/>
      <c r="N16" s="28"/>
    </row>
    <row r="17" spans="2:14" ht="13.5" thickBot="1">
      <c r="B17" s="10"/>
      <c r="C17" s="70" t="s">
        <v>22</v>
      </c>
      <c r="D17" s="71"/>
      <c r="E17" s="72">
        <f>E11+E16</f>
        <v>610</v>
      </c>
      <c r="F17" s="73">
        <f>E17/$E$16</f>
        <v>2.3461538461538463</v>
      </c>
      <c r="G17" s="73"/>
      <c r="H17" s="74"/>
      <c r="I17" s="74">
        <f>SUM(I11,I16)</f>
        <v>1</v>
      </c>
      <c r="J17" s="75">
        <f>(I11*J11)+(I16*J16)</f>
        <v>65.36448842203006</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0.5</v>
      </c>
      <c r="F20" s="25"/>
      <c r="G20" s="32"/>
      <c r="H20" s="33"/>
      <c r="I20" s="33"/>
      <c r="J20" s="101">
        <f>J11*E20</f>
        <v>32.25</v>
      </c>
      <c r="K20" s="35"/>
      <c r="L20" s="10"/>
      <c r="M20" s="27"/>
      <c r="N20" s="28"/>
    </row>
    <row r="21" spans="2:14" ht="12.75">
      <c r="B21" s="10"/>
      <c r="C21" s="102" t="s">
        <v>5</v>
      </c>
      <c r="D21" s="59">
        <v>3</v>
      </c>
      <c r="E21" s="40">
        <f>D21/D22</f>
        <v>0.5</v>
      </c>
      <c r="F21" s="25"/>
      <c r="G21" s="32"/>
      <c r="H21" s="33"/>
      <c r="I21" s="33"/>
      <c r="J21" s="103">
        <f>E21*J16</f>
        <v>32.95</v>
      </c>
      <c r="K21" s="35"/>
      <c r="L21" s="10"/>
      <c r="M21" s="27"/>
      <c r="N21" s="28"/>
    </row>
    <row r="22" spans="2:14" ht="13.5" thickBot="1">
      <c r="B22" s="10"/>
      <c r="C22" s="104"/>
      <c r="D22" s="60">
        <f>SUM(D20:D21)</f>
        <v>6</v>
      </c>
      <c r="E22" s="43">
        <f>SUM(E20:E21)</f>
        <v>1</v>
      </c>
      <c r="F22" s="25"/>
      <c r="G22" s="32"/>
      <c r="H22" s="33"/>
      <c r="I22" s="33"/>
      <c r="J22" s="105">
        <f>SUM(J20:J21)</f>
        <v>65.2</v>
      </c>
      <c r="K22" s="35"/>
      <c r="L22" s="10"/>
      <c r="M22" s="27"/>
      <c r="N22" s="28"/>
    </row>
    <row r="23" spans="2:14" ht="13.5" hidden="1" thickBot="1">
      <c r="B23" s="10"/>
      <c r="C23" s="106"/>
      <c r="D23" s="152" t="s">
        <v>17</v>
      </c>
      <c r="E23" s="153"/>
      <c r="F23" s="25"/>
      <c r="G23" s="32"/>
      <c r="H23" s="33"/>
      <c r="I23" s="33"/>
      <c r="J23" s="107" t="str">
        <f>IF(J22&gt;89.5,"A",IF(J22&gt;79.5,"B",IF(J22&gt;59.5,"C",IF(J22&gt;39.5,"D",IF(J22&gt;19.5,"E",IF(J22&gt;=0,"F"))))))</f>
        <v>C</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64.1</v>
      </c>
      <c r="E28" s="77" t="str">
        <f>IF(D28&gt;89.5,"A",IF(D28&gt;79.5,"B",IF(D28&gt;59.5,"C",IF(D28&gt;39.5,"D",IF(D28&gt;19.5,"E",IF(D28&gt;=0,"F"))))))</f>
        <v>C</v>
      </c>
      <c r="F28" s="118" t="str">
        <f>IF(AND(87.4&lt;D28,D28&lt;92.01),"A/B",IF(AND(77.4&lt;D28,D28&lt;82.01),"B/C",IF(AND(57.4&lt;D28,D28&lt;62.01),"C/D",IF(AND(37.4&lt;D28,D28&lt;42.01),"D/E",IF(AND(17.4&lt;D28,D28&lt;22.01),"E/F",E28)))))</f>
        <v>C</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3</v>
      </c>
      <c r="E31" s="37">
        <f>D31/D33</f>
        <v>0.4545454545454546</v>
      </c>
      <c r="I31" s="48"/>
      <c r="J31" s="38">
        <f>+J22*E31</f>
        <v>29.63636363636364</v>
      </c>
    </row>
    <row r="32" spans="3:10" ht="12.75">
      <c r="C32" s="39" t="s">
        <v>31</v>
      </c>
      <c r="D32" s="59">
        <v>3.6</v>
      </c>
      <c r="E32" s="40">
        <f>D32/D33</f>
        <v>0.5454545454545455</v>
      </c>
      <c r="I32" s="48"/>
      <c r="J32" s="41">
        <f>D28*E32</f>
        <v>34.96363636363637</v>
      </c>
    </row>
    <row r="33" spans="3:10" ht="13.5" thickBot="1">
      <c r="C33" s="42"/>
      <c r="D33" s="50">
        <f>SUM(D31:D32)</f>
        <v>6.6</v>
      </c>
      <c r="E33" s="43">
        <f>SUM(E31:E32)</f>
        <v>1</v>
      </c>
      <c r="I33" s="48"/>
      <c r="J33" s="44">
        <f>SUM(J31:J32)</f>
        <v>64.60000000000001</v>
      </c>
    </row>
    <row r="34" spans="3:10" ht="13.5" hidden="1" thickBot="1">
      <c r="C34" s="45" t="s">
        <v>8</v>
      </c>
      <c r="D34" s="46" t="s">
        <v>17</v>
      </c>
      <c r="E34" s="51"/>
      <c r="I34" s="48"/>
      <c r="J34" s="52" t="str">
        <f>IF(J33&gt;89.5,"A",IF(J33&gt;79.5,"B",IF(J33&gt;59.5,"C",IF(J33&gt;39.5,"D",IF(J33&gt;19.5,"E",IF(J33&gt;=0,"F"))))))</f>
        <v>C</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2:BF43"/>
  <sheetViews>
    <sheetView zoomScalePageLayoutView="0" workbookViewId="0" topLeftCell="A1">
      <selection activeCell="O30" sqref="O3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44" t="s">
        <v>3</v>
      </c>
      <c r="D6" s="145"/>
      <c r="E6" s="145"/>
      <c r="F6" s="145"/>
      <c r="G6" s="145"/>
      <c r="H6" s="145"/>
      <c r="I6" s="145"/>
      <c r="J6" s="145"/>
      <c r="K6" s="145"/>
      <c r="L6" s="14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7" thickBot="1" thickTop="1">
      <c r="B7" s="10"/>
      <c r="C7" s="64" t="s">
        <v>23</v>
      </c>
      <c r="D7" s="132">
        <v>3</v>
      </c>
      <c r="E7" s="133">
        <v>100</v>
      </c>
      <c r="F7" s="99">
        <f>E7/$E$11</f>
        <v>0.2857142857142857</v>
      </c>
      <c r="G7" s="99">
        <f>(D7*F7)</f>
        <v>0.8571428571428571</v>
      </c>
      <c r="H7" s="12"/>
      <c r="I7" s="13"/>
      <c r="J7" s="14"/>
      <c r="K7" s="15"/>
      <c r="L7" s="65"/>
    </row>
    <row r="8" spans="2:12" ht="26.25" thickBot="1">
      <c r="B8" s="10"/>
      <c r="C8" s="64" t="s">
        <v>24</v>
      </c>
      <c r="D8" s="134">
        <v>2.5</v>
      </c>
      <c r="E8" s="135">
        <v>90</v>
      </c>
      <c r="F8" s="11">
        <f>E8/$E$11</f>
        <v>0.2571428571428571</v>
      </c>
      <c r="G8" s="11">
        <f>(D8*F8)</f>
        <v>0.6428571428571428</v>
      </c>
      <c r="H8" s="12"/>
      <c r="I8" s="13"/>
      <c r="J8" s="14"/>
      <c r="K8" s="15"/>
      <c r="L8" s="65"/>
    </row>
    <row r="9" spans="2:12" ht="26.25" thickBot="1">
      <c r="B9" s="10"/>
      <c r="C9" s="64" t="s">
        <v>25</v>
      </c>
      <c r="D9" s="134">
        <v>2</v>
      </c>
      <c r="E9" s="135">
        <v>80</v>
      </c>
      <c r="F9" s="11">
        <f>E9/$E$11</f>
        <v>0.22857142857142856</v>
      </c>
      <c r="G9" s="11">
        <f>(D9*F9)</f>
        <v>0.45714285714285713</v>
      </c>
      <c r="H9" s="12"/>
      <c r="I9" s="13"/>
      <c r="J9" s="14"/>
      <c r="K9" s="15"/>
      <c r="L9" s="65"/>
    </row>
    <row r="10" spans="2:13" ht="26.25" thickBot="1">
      <c r="B10" s="10"/>
      <c r="C10" s="66" t="s">
        <v>26</v>
      </c>
      <c r="D10" s="136">
        <v>2</v>
      </c>
      <c r="E10" s="137">
        <v>80</v>
      </c>
      <c r="F10" s="16">
        <f>E10/$E$11</f>
        <v>0.22857142857142856</v>
      </c>
      <c r="G10" s="16">
        <f>(D10*F10)</f>
        <v>0.45714285714285713</v>
      </c>
      <c r="H10" s="17"/>
      <c r="I10" s="18"/>
      <c r="J10" s="19"/>
      <c r="K10" s="20"/>
      <c r="L10" s="67"/>
      <c r="M10" s="3"/>
    </row>
    <row r="11" spans="2:13" ht="13.5" thickBot="1">
      <c r="B11" s="10"/>
      <c r="C11" s="86" t="s">
        <v>21</v>
      </c>
      <c r="D11" s="87">
        <f>SUM(D7:D10)</f>
        <v>9.5</v>
      </c>
      <c r="E11" s="88">
        <f>SUM(E7:E10)</f>
        <v>350</v>
      </c>
      <c r="F11" s="89">
        <f>E11/$E$11</f>
        <v>1</v>
      </c>
      <c r="G11" s="89"/>
      <c r="H11" s="90">
        <f>AVERAGE(G7:G10)</f>
        <v>0.6035714285714285</v>
      </c>
      <c r="I11" s="91">
        <f>H11/$H$16</f>
        <v>0.43444730077120824</v>
      </c>
      <c r="J11" s="92">
        <v>65</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47" t="s">
        <v>7</v>
      </c>
      <c r="D12" s="148"/>
      <c r="E12" s="148"/>
      <c r="F12" s="148"/>
      <c r="G12" s="148"/>
      <c r="H12" s="148"/>
      <c r="I12" s="148"/>
      <c r="J12" s="148"/>
      <c r="K12" s="148"/>
      <c r="L12" s="149"/>
      <c r="M12" s="3"/>
    </row>
    <row r="13" spans="2:13" ht="12.75">
      <c r="B13" s="10"/>
      <c r="C13" s="64" t="s">
        <v>27</v>
      </c>
      <c r="D13" s="97">
        <v>2</v>
      </c>
      <c r="E13" s="98">
        <v>90</v>
      </c>
      <c r="F13" s="23">
        <f>E13/$E$16</f>
        <v>0.32142857142857145</v>
      </c>
      <c r="G13" s="23">
        <f>(D13*F13)</f>
        <v>0.6428571428571429</v>
      </c>
      <c r="H13" s="12"/>
      <c r="I13" s="13"/>
      <c r="J13" s="22"/>
      <c r="K13" s="15"/>
      <c r="L13" s="68"/>
      <c r="M13" s="3"/>
    </row>
    <row r="14" spans="2:13" ht="25.5">
      <c r="B14" s="10"/>
      <c r="C14" s="64" t="s">
        <v>29</v>
      </c>
      <c r="D14" s="57">
        <v>3</v>
      </c>
      <c r="E14" s="98">
        <v>100</v>
      </c>
      <c r="F14" s="24">
        <f>E14/$E$16</f>
        <v>0.35714285714285715</v>
      </c>
      <c r="G14" s="24">
        <f>(D14*F14)</f>
        <v>1.0714285714285714</v>
      </c>
      <c r="H14" s="25"/>
      <c r="I14" s="13"/>
      <c r="J14" s="22"/>
      <c r="K14" s="15"/>
      <c r="L14" s="68"/>
      <c r="M14" s="3"/>
    </row>
    <row r="15" spans="2:13" ht="26.25" thickBot="1">
      <c r="B15" s="10"/>
      <c r="C15" s="66" t="s">
        <v>28</v>
      </c>
      <c r="D15" s="61">
        <v>2</v>
      </c>
      <c r="E15" s="98">
        <v>90</v>
      </c>
      <c r="F15" s="26">
        <f>E15/$E$16</f>
        <v>0.32142857142857145</v>
      </c>
      <c r="G15" s="26">
        <f>(D15*F15)</f>
        <v>0.6428571428571429</v>
      </c>
      <c r="H15" s="17">
        <f>AVERAGE(G13:G15)</f>
        <v>0.7857142857142857</v>
      </c>
      <c r="I15" s="18"/>
      <c r="J15" s="19"/>
      <c r="K15" s="20"/>
      <c r="L15" s="69"/>
      <c r="M15" s="25"/>
    </row>
    <row r="16" spans="2:14" ht="13.5" thickBot="1">
      <c r="B16" s="10"/>
      <c r="C16" s="86" t="s">
        <v>15</v>
      </c>
      <c r="D16" s="93">
        <f>SUM(D13:D15)</f>
        <v>7</v>
      </c>
      <c r="E16" s="94">
        <f>SUM(E13:E15)</f>
        <v>280</v>
      </c>
      <c r="F16" s="95">
        <f>E16/$E$16</f>
        <v>1</v>
      </c>
      <c r="G16" s="95"/>
      <c r="H16" s="96">
        <f>SUM(H11,H15)</f>
        <v>1.3892857142857142</v>
      </c>
      <c r="I16" s="96">
        <f>SUM(H15/H16)</f>
        <v>0.5655526992287918</v>
      </c>
      <c r="J16" s="130">
        <v>57.1</v>
      </c>
      <c r="K16" s="131" t="str">
        <f>IF(J16&gt;89.5,"A",IF(J16&gt;79.5,"B",IF(J16&gt;59.5,"C",IF(J16&gt;39.5,"D",IF(J16&gt;19.5,"E",IF(J16&gt;=0,"F"))))))</f>
        <v>D</v>
      </c>
      <c r="L16" s="85" t="str">
        <f>IF(AND(87.4&lt;J16,J16&lt;92.01),"A/B",IF(AND(77.4&lt;J16,J16&lt;82.01),"B/C",IF(AND(57.4&lt;J16,J16&lt;62.01),"C/D",IF(AND(37.4&lt;J16,J16&lt;42.01),"D/E",IF(AND(17.4&lt;J16,J16&lt;22.01),"E/F",K16)))))</f>
        <v>D</v>
      </c>
      <c r="M16" s="27"/>
      <c r="N16" s="28"/>
    </row>
    <row r="17" spans="2:14" ht="13.5" thickBot="1">
      <c r="B17" s="10"/>
      <c r="C17" s="70" t="s">
        <v>22</v>
      </c>
      <c r="D17" s="71"/>
      <c r="E17" s="72">
        <f>E11+E16</f>
        <v>630</v>
      </c>
      <c r="F17" s="73">
        <f>E17/$E$16</f>
        <v>2.25</v>
      </c>
      <c r="G17" s="73"/>
      <c r="H17" s="74"/>
      <c r="I17" s="74">
        <f>SUM(I11,I16)</f>
        <v>1</v>
      </c>
      <c r="J17" s="75">
        <f>(I11*J11)+(I16*J16)</f>
        <v>60.53213367609255</v>
      </c>
      <c r="K17" s="76" t="str">
        <f>IF(J17&gt;89.5,"A",IF(J17&gt;79.5,"B",IF(J17&gt;59.5,"C",IF(J17&gt;39.5,"D",IF(J17&gt;19.5,"E",IF(J17&gt;=0,"F"))))))</f>
        <v>C</v>
      </c>
      <c r="L17" s="77" t="str">
        <f>IF(AND(87.4&lt;J17,J17&lt;92.01),"A/B",IF(AND(77.4&lt;J17,J17&lt;82.01),"B/C",IF(AND(57.4&lt;J17,J17&lt;62.01),"C/D",IF(AND(37.4&lt;J17,J17&lt;42.01),"D/E",IF(AND(17.4&lt;J17,J17&lt;22.01),"E/F",K17)))))</f>
        <v>C/D</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0.6</v>
      </c>
      <c r="F20" s="25"/>
      <c r="G20" s="32"/>
      <c r="H20" s="33"/>
      <c r="I20" s="33"/>
      <c r="J20" s="101">
        <f>J11*E20</f>
        <v>39</v>
      </c>
      <c r="K20" s="35"/>
      <c r="L20" s="10"/>
      <c r="M20" s="27"/>
      <c r="N20" s="28"/>
    </row>
    <row r="21" spans="2:14" ht="12.75">
      <c r="B21" s="10"/>
      <c r="C21" s="102" t="s">
        <v>5</v>
      </c>
      <c r="D21" s="59">
        <v>2</v>
      </c>
      <c r="E21" s="40">
        <f>D21/D22</f>
        <v>0.4</v>
      </c>
      <c r="F21" s="25"/>
      <c r="G21" s="32"/>
      <c r="H21" s="33"/>
      <c r="I21" s="33"/>
      <c r="J21" s="103">
        <f>E21*J16</f>
        <v>22.840000000000003</v>
      </c>
      <c r="K21" s="35"/>
      <c r="L21" s="10"/>
      <c r="M21" s="27"/>
      <c r="N21" s="28"/>
    </row>
    <row r="22" spans="2:14" ht="13.5" thickBot="1">
      <c r="B22" s="10"/>
      <c r="C22" s="104"/>
      <c r="D22" s="60">
        <f>SUM(D20:D21)</f>
        <v>5</v>
      </c>
      <c r="E22" s="43">
        <f>SUM(E20:E21)</f>
        <v>1</v>
      </c>
      <c r="F22" s="25"/>
      <c r="G22" s="32"/>
      <c r="H22" s="33"/>
      <c r="I22" s="33"/>
      <c r="J22" s="105">
        <f>SUM(J20:J21)</f>
        <v>61.84</v>
      </c>
      <c r="K22" s="35"/>
      <c r="L22" s="10"/>
      <c r="M22" s="27"/>
      <c r="N22" s="28"/>
    </row>
    <row r="23" spans="2:14" ht="13.5" hidden="1" thickBot="1">
      <c r="B23" s="10"/>
      <c r="C23" s="106"/>
      <c r="D23" s="152" t="s">
        <v>17</v>
      </c>
      <c r="E23" s="153"/>
      <c r="F23" s="25"/>
      <c r="G23" s="32"/>
      <c r="H23" s="33"/>
      <c r="I23" s="33"/>
      <c r="J23" s="107" t="str">
        <f>IF(J22&gt;89.5,"A",IF(J22&gt;79.5,"B",IF(J22&gt;59.5,"C",IF(J22&gt;39.5,"D",IF(J22&gt;19.5,"E",IF(J22&gt;=0,"F"))))))</f>
        <v>C</v>
      </c>
      <c r="K23" s="35"/>
      <c r="L23" s="10"/>
      <c r="M23" s="27"/>
      <c r="N23" s="28"/>
    </row>
    <row r="24" spans="2:14" ht="13.5" thickBot="1">
      <c r="B24" s="10"/>
      <c r="C24" s="112" t="s">
        <v>16</v>
      </c>
      <c r="D24" s="154" t="s">
        <v>17</v>
      </c>
      <c r="E24" s="155"/>
      <c r="F24" s="113"/>
      <c r="G24" s="114"/>
      <c r="H24" s="115"/>
      <c r="I24" s="115"/>
      <c r="J24" s="116" t="str">
        <f>IF(AND(87.4&lt;J22,J22&lt;92.01),"A/B",IF(AND(77.4&lt;J22,J22&lt;82.01),"B/C",IF(AND(57.4&lt;J22,J22&lt;62.01),"C/D",IF(AND(37.4&lt;J22,J22&lt;42.01),"D/E",IF(AND(17.4&lt;J22,J22&lt;22.01),"E/F",J23)))))</f>
        <v>C/D</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50.7</v>
      </c>
      <c r="E28" s="77" t="str">
        <f>IF(D28&gt;89.5,"A",IF(D28&gt;79.5,"B",IF(D28&gt;59.5,"C",IF(D28&gt;39.5,"D",IF(D28&gt;19.5,"E",IF(D28&gt;=0,"F"))))))</f>
        <v>D</v>
      </c>
      <c r="F28" s="118" t="str">
        <f>IF(AND(87.4&lt;D28,D28&lt;92.01),"A/B",IF(AND(77.4&lt;D28,D28&lt;82.01),"B/C",IF(AND(57.4&lt;D28,D28&lt;62.01),"C/D",IF(AND(37.4&lt;D28,D28&lt;42.01),"D/E",IF(AND(17.4&lt;D28,D28&lt;22.01),"E/F",E28)))))</f>
        <v>D</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2.5999999999999996</v>
      </c>
      <c r="E31" s="37">
        <f>D31/D33</f>
        <v>0.41935483870967744</v>
      </c>
      <c r="I31" s="48"/>
      <c r="J31" s="38">
        <f>+J22*E31</f>
        <v>25.932903225806456</v>
      </c>
    </row>
    <row r="32" spans="3:10" ht="12.75">
      <c r="C32" s="39" t="s">
        <v>31</v>
      </c>
      <c r="D32" s="59">
        <v>3.6</v>
      </c>
      <c r="E32" s="40">
        <f>D32/D33</f>
        <v>0.5806451612903226</v>
      </c>
      <c r="I32" s="48"/>
      <c r="J32" s="41">
        <f>D28*E32</f>
        <v>29.438709677419357</v>
      </c>
    </row>
    <row r="33" spans="3:10" ht="13.5" thickBot="1">
      <c r="C33" s="42"/>
      <c r="D33" s="50">
        <f>SUM(D31:D32)</f>
        <v>6.199999999999999</v>
      </c>
      <c r="E33" s="43">
        <f>SUM(E31:E32)</f>
        <v>1</v>
      </c>
      <c r="I33" s="48"/>
      <c r="J33" s="44">
        <f>SUM(J31:J32)</f>
        <v>55.37161290322581</v>
      </c>
    </row>
    <row r="34" spans="3:10" ht="13.5" hidden="1" thickBot="1">
      <c r="C34" s="45" t="s">
        <v>8</v>
      </c>
      <c r="D34" s="46" t="s">
        <v>17</v>
      </c>
      <c r="E34" s="51"/>
      <c r="I34" s="48"/>
      <c r="J34" s="52" t="str">
        <f>IF(J33&gt;89.5,"A",IF(J33&gt;79.5,"B",IF(J33&gt;59.5,"C",IF(J33&gt;39.5,"D",IF(J33&gt;19.5,"E",IF(J33&gt;=0,"F"))))))</f>
        <v>D</v>
      </c>
    </row>
    <row r="35" spans="3:10" ht="13.5" thickBot="1">
      <c r="C35" s="126" t="s">
        <v>8</v>
      </c>
      <c r="D35" s="156" t="s">
        <v>17</v>
      </c>
      <c r="E35" s="157"/>
      <c r="F35" s="124"/>
      <c r="G35" s="124"/>
      <c r="H35" s="124"/>
      <c r="I35" s="124"/>
      <c r="J35" s="127" t="str">
        <f>IF(AND(87.4&lt;J33,J33&lt;92.01),"A/B",IF(AND(77.4&lt;J33,J33&lt;82.01),"B/C",IF(AND(57.4&lt;J33,J33&lt;62.01),"C/D",IF(AND(37.4&lt;J33,J33&lt;42.01),"D/E",IF(AND(17.4&lt;J33,J33&lt;22.01),"E/F",J34)))))</f>
        <v>D</v>
      </c>
    </row>
    <row r="36" spans="9:10" ht="13.5" thickTop="1">
      <c r="I36" s="48"/>
      <c r="J36" s="49"/>
    </row>
    <row r="37" spans="2:10" ht="12.75">
      <c r="B37" s="10"/>
      <c r="C37" s="10"/>
      <c r="D37" s="10"/>
      <c r="E37" s="10"/>
      <c r="F37" s="25"/>
      <c r="G37" s="25"/>
      <c r="I37" s="48"/>
      <c r="J37" s="49"/>
    </row>
    <row r="38" spans="2:7" ht="12.75">
      <c r="B38" s="10"/>
      <c r="C38" s="150"/>
      <c r="D38" s="53"/>
      <c r="E38" s="54"/>
      <c r="F38" s="55"/>
      <c r="G38" s="25"/>
    </row>
    <row r="39" spans="2:7" ht="12.75">
      <c r="B39" s="10"/>
      <c r="C39" s="150"/>
      <c r="D39" s="56"/>
      <c r="E39" s="54"/>
      <c r="F39" s="55"/>
      <c r="G39" s="25"/>
    </row>
    <row r="40" spans="2:7" ht="12.75">
      <c r="B40" s="10"/>
      <c r="C40" s="150"/>
      <c r="D40" s="53"/>
      <c r="E40" s="54"/>
      <c r="F40" s="55"/>
      <c r="G40" s="25"/>
    </row>
    <row r="41" spans="2:7" ht="12.75">
      <c r="B41" s="10"/>
      <c r="C41" s="150"/>
      <c r="D41" s="56"/>
      <c r="E41" s="54"/>
      <c r="F41" s="55"/>
      <c r="G41" s="25"/>
    </row>
    <row r="42" spans="2:7" ht="12.75">
      <c r="B42" s="10"/>
      <c r="C42" s="151"/>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arj</dc:creator>
  <cp:keywords/>
  <dc:description/>
  <cp:lastModifiedBy>Bennie Haasbroek</cp:lastModifiedBy>
  <dcterms:created xsi:type="dcterms:W3CDTF">2004-01-09T11:33:08Z</dcterms:created>
  <dcterms:modified xsi:type="dcterms:W3CDTF">2011-09-14T14:50:01Z</dcterms:modified>
  <cp:category/>
  <cp:version/>
  <cp:contentType/>
  <cp:contentStatus/>
</cp:coreProperties>
</file>